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980" tabRatio="887" activeTab="0"/>
  </bookViews>
  <sheets>
    <sheet name="Ingresos" sheetId="1" r:id="rId1"/>
    <sheet name="Gral y X Prog." sheetId="2" r:id="rId2"/>
    <sheet name="Eg. X Partida" sheetId="3" r:id="rId3"/>
    <sheet name="Gral. de Egresos" sheetId="4" r:id="rId4"/>
    <sheet name="Hoja1" sheetId="5" r:id="rId5"/>
    <sheet name="ORIGEN Y APLICACION" sheetId="6" r:id="rId6"/>
    <sheet name="Just. Ingresos" sheetId="7" r:id="rId7"/>
    <sheet name="JUSTIFICACION EGRESOS" sheetId="8" r:id="rId8"/>
    <sheet name="Prog-I Detalle" sheetId="9" r:id="rId9"/>
    <sheet name="Prog-II Detalle" sheetId="10" r:id="rId10"/>
    <sheet name="Prog-III Detalle" sheetId="11" r:id="rId11"/>
    <sheet name="Prog-IV Detalle" sheetId="12" r:id="rId12"/>
  </sheets>
  <definedNames>
    <definedName name="_xlnm.Print_Area" localSheetId="2">'Eg. X Partida'!$A$1:$F$31</definedName>
    <definedName name="_xlnm.Print_Area" localSheetId="1">'Gral y X Prog.'!$A$1:$J$31</definedName>
    <definedName name="_xlnm.Print_Area" localSheetId="0">'Ingresos'!$A$1:$D$17</definedName>
    <definedName name="_xlnm.Print_Area" localSheetId="6">'Just. Ingresos'!$A$1:$F$7</definedName>
    <definedName name="_xlnm.Print_Area" localSheetId="8">'Prog-I Detalle'!$A$1:$E$29</definedName>
    <definedName name="_xlnm.Print_Area" localSheetId="9">'Prog-II Detalle'!$A$1:$E$11</definedName>
    <definedName name="_xlnm.Print_Area" localSheetId="10">'Prog-III Detalle'!$A$1:$E$12</definedName>
    <definedName name="_xlnm.Print_Area" localSheetId="11">'Prog-IV Detalle'!$A$1:$E$9</definedName>
    <definedName name="_xlnm.Print_Titles" localSheetId="1">'Gral y X Prog.'!$A:$J,'Gral y X Prog.'!$1:$7</definedName>
    <definedName name="_xlnm.Print_Titles" localSheetId="6">'Just. Ingresos'!$A:$F,'Just. Ingresos'!$1:$4</definedName>
    <definedName name="_xlnm.Print_Titles" localSheetId="7">'JUSTIFICACION EGRESOS'!$A:$I,'JUSTIFICACION EGRESOS'!$1:$4</definedName>
    <definedName name="_xlnm.Print_Titles" localSheetId="5">'ORIGEN Y APLICACION'!$A:$H,'ORIGEN Y APLICACION'!$1:$7</definedName>
    <definedName name="_xlnm.Print_Titles" localSheetId="8">'Prog-I Detalle'!$1:$5</definedName>
    <definedName name="_xlnm.Print_Titles" localSheetId="9">'Prog-II Detalle'!$1:$5</definedName>
    <definedName name="_xlnm.Print_Titles" localSheetId="10">'Prog-III Detalle'!$A:$E,'Prog-III Detalle'!$1:$5</definedName>
    <definedName name="_xlnm.Print_Titles" localSheetId="11">'Prog-IV Detalle'!$1:$5</definedName>
  </definedNames>
  <calcPr fullCalcOnLoad="1"/>
</workbook>
</file>

<file path=xl/sharedStrings.xml><?xml version="1.0" encoding="utf-8"?>
<sst xmlns="http://schemas.openxmlformats.org/spreadsheetml/2006/main" count="237" uniqueCount="147">
  <si>
    <t>PARTIDA</t>
  </si>
  <si>
    <t>TOTALES POR EL OBJETO DEL GASTO</t>
  </si>
  <si>
    <t>ACTIVOS FINANCIEROS</t>
  </si>
  <si>
    <t>CUENTAS ESPECIALES</t>
  </si>
  <si>
    <t>PROGRAMA II: Servicios Comunales</t>
  </si>
  <si>
    <t>PROGRAMA III: Inversiones</t>
  </si>
  <si>
    <t>TOTALES</t>
  </si>
  <si>
    <t xml:space="preserve">     </t>
  </si>
  <si>
    <t>CUADRO No. 1</t>
  </si>
  <si>
    <t>DETALLE DE ORIGEN Y APLICACIÓN DE RECURSOS ESPECÍFICOS</t>
  </si>
  <si>
    <t>INGRESO ESPECÍFICO</t>
  </si>
  <si>
    <t>CODIGO SEGÚN CLASIFICADOR DE INGRESOS</t>
  </si>
  <si>
    <t>APLICACIÓN</t>
  </si>
  <si>
    <t>Programa</t>
  </si>
  <si>
    <t>Act/Serv/Grupo</t>
  </si>
  <si>
    <t>Proyecto</t>
  </si>
  <si>
    <t>SECCIÓN DE EGRESOS DETALLADOS GENERAL Y POR PROGRAMA</t>
  </si>
  <si>
    <t>PROGRAMA I: Dirección y Administración General</t>
  </si>
  <si>
    <t>**,**,01,04,99</t>
  </si>
  <si>
    <t>**,**,02,01,02</t>
  </si>
  <si>
    <t>**,**,02,02,03</t>
  </si>
  <si>
    <t>**,**,03,02,03</t>
  </si>
  <si>
    <t>**,**,05,02,01</t>
  </si>
  <si>
    <t>**,**,05,02,02</t>
  </si>
  <si>
    <t>**,**,06,01,01</t>
  </si>
  <si>
    <t>**,**,07,01,02</t>
  </si>
  <si>
    <t>**,**,07,01,03</t>
  </si>
  <si>
    <t>**,**,07,01,07</t>
  </si>
  <si>
    <t>**,**,07,03,01</t>
  </si>
  <si>
    <t>**,**,08,02,03</t>
  </si>
  <si>
    <t>**,**,09,02,02</t>
  </si>
  <si>
    <t>**,**,03,03,99</t>
  </si>
  <si>
    <t>Intereses Sobre Otras Obligaciones</t>
  </si>
  <si>
    <t>Saldo por Asignar si es positivo</t>
  </si>
  <si>
    <t>CODIGO</t>
  </si>
  <si>
    <t xml:space="preserve">MONTO </t>
  </si>
  <si>
    <t xml:space="preserve">TOTAL DE INGRESOS ANTES SUPERÁVIT </t>
  </si>
  <si>
    <t>3,3,1,0,00,00,0,0,000</t>
  </si>
  <si>
    <t>3,3,2,0,00,00,0,0,000</t>
  </si>
  <si>
    <t>TOTAL DE INGRESOS</t>
  </si>
  <si>
    <t>Código Presupuestario Ingreso</t>
  </si>
  <si>
    <t>JUSTIFICACIÓN DE EGRESOS</t>
  </si>
  <si>
    <t>3,3,0,0,00,00,0,0,000</t>
  </si>
  <si>
    <t>RECURSOS DE VIGENCIAS ANTERIORES</t>
  </si>
  <si>
    <t>Transferencias Corrientes</t>
  </si>
  <si>
    <t>Otros servicios de Gestión y Apoyo</t>
  </si>
  <si>
    <t>01</t>
  </si>
  <si>
    <t>02</t>
  </si>
  <si>
    <t>Edificios</t>
  </si>
  <si>
    <t>Cuenta Presupuestaria</t>
  </si>
  <si>
    <t>Intereses y Comisiones</t>
  </si>
  <si>
    <t>Edificios:</t>
  </si>
  <si>
    <t>Vías de Comunicación:</t>
  </si>
  <si>
    <t>Amortización</t>
  </si>
  <si>
    <t>Transferencias de Capital</t>
  </si>
  <si>
    <t>Vías de Comunicación Terrestre</t>
  </si>
  <si>
    <t>III</t>
  </si>
  <si>
    <t>PROGRAMA IV</t>
  </si>
  <si>
    <t>Intereses S/Prést Instit Desc. No empres.</t>
  </si>
  <si>
    <t>Transf corrientes al Gobierno Central</t>
  </si>
  <si>
    <t>Transf Capital a Organos Desconc</t>
  </si>
  <si>
    <t>Trasnf Capital Instit decent no empres</t>
  </si>
  <si>
    <t>Fondos Fideicomiso para Gtos de Capital</t>
  </si>
  <si>
    <t>Transf de Capital a Asociaciones</t>
  </si>
  <si>
    <t>Amort Prést. Instit Des. No Empresariales</t>
  </si>
  <si>
    <t>Sumas Destino especifico sin asignación presupuestaria</t>
  </si>
  <si>
    <t>**,**,03,04,03</t>
  </si>
  <si>
    <t>Comisiones y Otros Gastos S/Prés. Inte</t>
  </si>
  <si>
    <t>Productos farmaceuticos y medicinales</t>
  </si>
  <si>
    <t>Cuentas especiales</t>
  </si>
  <si>
    <t>2,4,0,0,00,00,0,0,000</t>
  </si>
  <si>
    <t>2,4,1,0,00,00,0,0,000</t>
  </si>
  <si>
    <t>TRANSFEREN  CAPITAL DEL SECTOR PUBLICO</t>
  </si>
  <si>
    <t>2,4,1,1,00,00,0,0,000</t>
  </si>
  <si>
    <t>Transferencias de capital del Gobierno Central</t>
  </si>
  <si>
    <t>Monto</t>
  </si>
  <si>
    <t>Comentarios</t>
  </si>
  <si>
    <t>DETALLE GENERAL DE INGRESOS</t>
  </si>
  <si>
    <t>DETALLE</t>
  </si>
  <si>
    <t>Total</t>
  </si>
  <si>
    <t>MUNICIPALIDAD DE SANTA ANA</t>
  </si>
  <si>
    <t>CÓDIGO</t>
  </si>
  <si>
    <t>NOMBRE DE LA CUENTA</t>
  </si>
  <si>
    <t>MONTO</t>
  </si>
  <si>
    <t>PROGRAMA II</t>
  </si>
  <si>
    <t>PROGRAMA I</t>
  </si>
  <si>
    <t>BIENES DURADEROS</t>
  </si>
  <si>
    <t>PROGRAMA III</t>
  </si>
  <si>
    <t>Bienes Duraderos</t>
  </si>
  <si>
    <t>Servicios</t>
  </si>
  <si>
    <t>Materiales y Suministros</t>
  </si>
  <si>
    <t>Alimentos y Bebidas</t>
  </si>
  <si>
    <t>DETALLE GENERAL DE EGRESOS</t>
  </si>
  <si>
    <t>CUENTA</t>
  </si>
  <si>
    <t>PRESUPUESTO</t>
  </si>
  <si>
    <t>%</t>
  </si>
  <si>
    <t>TOTAL</t>
  </si>
  <si>
    <t>REMUNERACIONES</t>
  </si>
  <si>
    <t>SERVICIOS</t>
  </si>
  <si>
    <t>MATERIALES Y SUMINISTROS</t>
  </si>
  <si>
    <t>INTERESES Y COMISIONES</t>
  </si>
  <si>
    <t>TRANSFERENCIAS CORRIENTES</t>
  </si>
  <si>
    <t>TRANSFERENCIAS DE CAPITAL</t>
  </si>
  <si>
    <t>AMORTIZACIÓN</t>
  </si>
  <si>
    <t>SECCIÓN DE EGRESOS POR PARTIDA</t>
  </si>
  <si>
    <t>GENERAL Y POR PROGRAMA</t>
  </si>
  <si>
    <t xml:space="preserve">JUSTIFICACIÓN DE INGRESOS </t>
  </si>
  <si>
    <t>Firma del funcionario responsable</t>
  </si>
  <si>
    <t>Salón Comunal de Santa Ana</t>
  </si>
  <si>
    <t>PRESUPUESTO EXTRAORDINARIO 01-2012</t>
  </si>
  <si>
    <t>Superávit Libre 2011</t>
  </si>
  <si>
    <t>Superávit Específico Remanente 2011</t>
  </si>
  <si>
    <t>2,4,1,2,00,00,0,0,000</t>
  </si>
  <si>
    <t>Transferencias de capital de Organos Desconcentrados</t>
  </si>
  <si>
    <t>Anexo Nº 6</t>
  </si>
  <si>
    <t>Aportes en especie para servicios y proyectos comunales.</t>
  </si>
  <si>
    <t>BENEFICIARIO</t>
  </si>
  <si>
    <t>FUNDAMENTO LEGAL</t>
  </si>
  <si>
    <t>TOTAL (Debe ser igual al Servicio 31: Aportes en especie para servicios y proyectos).</t>
  </si>
  <si>
    <t>Elaborado por Rebeca Vásquez Herrera</t>
  </si>
  <si>
    <t>02,10,00,02,02,03</t>
  </si>
  <si>
    <t>Para la Red de cuido del Adulto Mayor</t>
  </si>
  <si>
    <t>02,10,00,02,01,02</t>
  </si>
  <si>
    <t>Productos farmaceúticos y medicinales</t>
  </si>
  <si>
    <t>Compra de medicamentos para la Red de Cuido del Adulto Mayor</t>
  </si>
  <si>
    <t>02,10,00,01,04,99</t>
  </si>
  <si>
    <t>Otras servicios de Gestión y Apoyo</t>
  </si>
  <si>
    <t>Asistencia Social para Red de Cuido del Adulto Mayor</t>
  </si>
  <si>
    <t>02,10,00,05,02,01</t>
  </si>
  <si>
    <t>Para infraestructura para la Red de Cuido del Adulto Mayor</t>
  </si>
  <si>
    <t>Techado Salón Barrio Corazón de Jesús</t>
  </si>
  <si>
    <t>03,02,00,05,02,02</t>
  </si>
  <si>
    <t>Calle Los Mena</t>
  </si>
  <si>
    <t>Proyecto solicitado por la Alcaldía Municipal</t>
  </si>
  <si>
    <t>Colocación de Malla Salón Comunal La Promesa</t>
  </si>
  <si>
    <t>Contrucción de Muro de Contención en Barrio Los Herrera</t>
  </si>
  <si>
    <t>PRESUPUESTO EXTRAORDINARIO 02-2012</t>
  </si>
  <si>
    <t>Para el Presupuesto Extraordinario 02-2012 no se incluyeron aportes en especie para servicios y proyectos comunales</t>
  </si>
  <si>
    <t>Yo, Rebeca Vásquez Herrera, hago constar que los datos suministrados anteriormente corresponden a las aplicaciones dadas por la Municipalidad a la totalidad de los recursos con origen específico incorporados en el Presupuesto Extraordinario 02-2012.</t>
  </si>
  <si>
    <t>PRESUPUESTO EXTRAORDIANRIO 02-2012</t>
  </si>
  <si>
    <t>Se presupuesta la suma ¢44,652,500,00, saldo del superávit libre del año 2011, según modificación al superávit libre 2012, aprobado por el Concejo Municipal, en la Sesión Ordinaria N° 114 del 10 de julio del año 2012,</t>
  </si>
  <si>
    <t>Se presuesta la suma de ¢44,652,500,00, los cuales se asignaron a los siguientes proyectos:</t>
  </si>
  <si>
    <t>Fecha: Setiembre, 2012</t>
  </si>
  <si>
    <t>03,02,28,05,02,02</t>
  </si>
  <si>
    <t>03,01,13,05,02,01</t>
  </si>
  <si>
    <t>03,01,19,05,02,01</t>
  </si>
  <si>
    <t>03,01,20,05,02,01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</si>
</sst>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"/>
    <numFmt numFmtId="209" formatCode="0.0%"/>
    <numFmt numFmtId="210" formatCode="_(* #,##0.000_);_(* \(#,##0.000\);_(* &quot;-&quot;??_);_(@_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140A]dddd\,\ dd&quot; de &quot;mmmm&quot; de &quot;yyyy"/>
    <numFmt numFmtId="216" formatCode="[$-140A]hh:mm:ss\ \a\.m\./\p\.m\."/>
    <numFmt numFmtId="217" formatCode="#,##0.00_ ;\-#,##0.00\ "/>
    <numFmt numFmtId="218" formatCode="0.00_ ;[Red]\-0.00\ "/>
    <numFmt numFmtId="219" formatCode="_-* #,##0.00\ [$€]_-;\-* #,##0.00\ [$€]_-;_-* &quot;-&quot;??\ [$€]_-;_-@_-"/>
    <numFmt numFmtId="220" formatCode="0.0"/>
    <numFmt numFmtId="221" formatCode="[$₡-140A]#,##0.00"/>
    <numFmt numFmtId="222" formatCode="[$-140A]hh:mm:ss\ AM/PM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b/>
      <sz val="10"/>
      <color indexed="9"/>
      <name val="Tahoma"/>
      <family val="2"/>
    </font>
    <font>
      <sz val="12"/>
      <name val="Times New Roman"/>
      <family val="1"/>
    </font>
    <font>
      <sz val="10"/>
      <name val="Bookman"/>
      <family val="1"/>
    </font>
    <font>
      <b/>
      <sz val="12"/>
      <name val="Book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21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0" fontId="0" fillId="0" borderId="0" xfId="55" applyNumberFormat="1" applyFont="1" applyAlignment="1">
      <alignment/>
    </xf>
    <xf numFmtId="10" fontId="0" fillId="0" borderId="18" xfId="55" applyNumberFormat="1" applyFont="1" applyBorder="1" applyAlignment="1">
      <alignment horizontal="center"/>
    </xf>
    <xf numFmtId="10" fontId="0" fillId="0" borderId="14" xfId="55" applyNumberFormat="1" applyFont="1" applyBorder="1" applyAlignment="1">
      <alignment/>
    </xf>
    <xf numFmtId="10" fontId="0" fillId="0" borderId="13" xfId="55" applyNumberFormat="1" applyFont="1" applyBorder="1" applyAlignment="1">
      <alignment/>
    </xf>
    <xf numFmtId="10" fontId="1" fillId="0" borderId="14" xfId="55" applyNumberFormat="1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0" fontId="0" fillId="0" borderId="10" xfId="55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1" fillId="0" borderId="19" xfId="0" applyNumberFormat="1" applyFont="1" applyBorder="1" applyAlignment="1">
      <alignment horizontal="center" textRotation="90"/>
    </xf>
    <xf numFmtId="49" fontId="1" fillId="0" borderId="20" xfId="0" applyNumberFormat="1" applyFont="1" applyBorder="1" applyAlignment="1">
      <alignment horizontal="center" textRotation="90"/>
    </xf>
    <xf numFmtId="49" fontId="1" fillId="0" borderId="20" xfId="0" applyNumberFormat="1" applyFont="1" applyBorder="1" applyAlignment="1">
      <alignment horizontal="center"/>
    </xf>
    <xf numFmtId="43" fontId="4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3" fontId="0" fillId="0" borderId="0" xfId="0" applyNumberFormat="1" applyFont="1" applyFill="1" applyBorder="1" applyAlignment="1">
      <alignment vertical="center" wrapText="1"/>
    </xf>
    <xf numFmtId="43" fontId="0" fillId="33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 vertical="center"/>
    </xf>
    <xf numFmtId="9" fontId="0" fillId="0" borderId="0" xfId="5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33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4" xfId="0" applyNumberFormat="1" applyFont="1" applyBorder="1" applyAlignment="1">
      <alignment vertical="center" wrapText="1"/>
    </xf>
    <xf numFmtId="43" fontId="0" fillId="0" borderId="24" xfId="0" applyNumberFormat="1" applyFont="1" applyFill="1" applyBorder="1" applyAlignment="1">
      <alignment vertical="center"/>
    </xf>
    <xf numFmtId="9" fontId="0" fillId="0" borderId="24" xfId="55" applyFont="1" applyFill="1" applyBorder="1" applyAlignment="1">
      <alignment horizontal="center" vertical="center"/>
    </xf>
    <xf numFmtId="9" fontId="0" fillId="0" borderId="24" xfId="55" applyNumberFormat="1" applyFont="1" applyFill="1" applyBorder="1" applyAlignment="1">
      <alignment horizontal="center" vertical="center"/>
    </xf>
    <xf numFmtId="209" fontId="0" fillId="0" borderId="25" xfId="55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wrapText="1"/>
    </xf>
    <xf numFmtId="9" fontId="0" fillId="0" borderId="0" xfId="55" applyFont="1" applyFill="1" applyBorder="1" applyAlignment="1">
      <alignment horizontal="center" vertical="center"/>
    </xf>
    <xf numFmtId="209" fontId="0" fillId="0" borderId="22" xfId="55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/>
    </xf>
    <xf numFmtId="2" fontId="1" fillId="0" borderId="20" xfId="0" applyNumberFormat="1" applyFont="1" applyFill="1" applyBorder="1" applyAlignment="1">
      <alignment vertical="center"/>
    </xf>
    <xf numFmtId="9" fontId="1" fillId="0" borderId="20" xfId="55" applyFont="1" applyFill="1" applyBorder="1" applyAlignment="1">
      <alignment vertical="center"/>
    </xf>
    <xf numFmtId="43" fontId="1" fillId="0" borderId="2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9" fontId="1" fillId="0" borderId="0" xfId="55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vertical="center"/>
    </xf>
    <xf numFmtId="9" fontId="1" fillId="0" borderId="0" xfId="55" applyNumberFormat="1" applyFont="1" applyFill="1" applyBorder="1" applyAlignment="1">
      <alignment horizontal="center" vertical="center"/>
    </xf>
    <xf numFmtId="209" fontId="1" fillId="0" borderId="22" xfId="5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43" fontId="0" fillId="0" borderId="0" xfId="0" applyNumberFormat="1" applyFont="1" applyFill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vertical="center" wrapText="1"/>
    </xf>
    <xf numFmtId="9" fontId="0" fillId="0" borderId="0" xfId="55" applyNumberFormat="1" applyFont="1" applyAlignment="1">
      <alignment horizontal="center" vertical="center"/>
    </xf>
    <xf numFmtId="209" fontId="0" fillId="0" borderId="0" xfId="55" applyNumberFormat="1" applyFont="1" applyAlignment="1">
      <alignment horizontal="center" vertical="center"/>
    </xf>
    <xf numFmtId="9" fontId="1" fillId="0" borderId="20" xfId="55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 applyProtection="1">
      <alignment horizontal="justify" vertical="center" wrapText="1"/>
      <protection/>
    </xf>
    <xf numFmtId="4" fontId="7" fillId="0" borderId="27" xfId="0" applyNumberFormat="1" applyFont="1" applyFill="1" applyBorder="1" applyAlignment="1">
      <alignment horizontal="right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1" fontId="14" fillId="0" borderId="27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 applyProtection="1">
      <alignment horizontal="justify" vertical="center" wrapText="1"/>
      <protection/>
    </xf>
    <xf numFmtId="0" fontId="14" fillId="0" borderId="27" xfId="0" applyFont="1" applyFill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49" fontId="0" fillId="33" borderId="26" xfId="0" applyNumberFormat="1" applyFill="1" applyBorder="1" applyAlignment="1">
      <alignment vertical="center" wrapText="1"/>
    </xf>
    <xf numFmtId="49" fontId="0" fillId="33" borderId="0" xfId="0" applyNumberForma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3" fontId="0" fillId="0" borderId="0" xfId="0" applyNumberFormat="1" applyAlignment="1">
      <alignment vertical="center" wrapText="1"/>
    </xf>
    <xf numFmtId="49" fontId="0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49" applyNumberFormat="1" applyFont="1" applyFill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right" vertical="center" wrapText="1"/>
    </xf>
    <xf numFmtId="49" fontId="14" fillId="0" borderId="28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207" fontId="4" fillId="33" borderId="0" xfId="49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0" fontId="9" fillId="34" borderId="10" xfId="55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9" fontId="1" fillId="0" borderId="21" xfId="55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vertical="top"/>
    </xf>
    <xf numFmtId="0" fontId="12" fillId="35" borderId="10" xfId="0" applyFont="1" applyFill="1" applyBorder="1" applyAlignment="1">
      <alignment vertical="top"/>
    </xf>
    <xf numFmtId="4" fontId="10" fillId="35" borderId="10" xfId="0" applyNumberFormat="1" applyFont="1" applyFill="1" applyBorder="1" applyAlignment="1">
      <alignment/>
    </xf>
    <xf numFmtId="10" fontId="10" fillId="35" borderId="10" xfId="55" applyNumberFormat="1" applyFont="1" applyFill="1" applyBorder="1" applyAlignment="1">
      <alignment/>
    </xf>
    <xf numFmtId="0" fontId="10" fillId="35" borderId="29" xfId="0" applyFont="1" applyFill="1" applyBorder="1" applyAlignment="1">
      <alignment horizontal="center" vertical="center" wrapText="1"/>
    </xf>
    <xf numFmtId="43" fontId="11" fillId="35" borderId="29" xfId="0" applyNumberFormat="1" applyFont="1" applyFill="1" applyBorder="1" applyAlignment="1">
      <alignment vertical="center" wrapText="1"/>
    </xf>
    <xf numFmtId="0" fontId="9" fillId="35" borderId="29" xfId="0" applyFont="1" applyFill="1" applyBorder="1" applyAlignment="1">
      <alignment vertical="center" wrapText="1"/>
    </xf>
    <xf numFmtId="43" fontId="10" fillId="35" borderId="29" xfId="0" applyNumberFormat="1" applyFont="1" applyFill="1" applyBorder="1" applyAlignment="1">
      <alignment vertical="center" wrapText="1"/>
    </xf>
    <xf numFmtId="0" fontId="10" fillId="35" borderId="29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/>
    </xf>
    <xf numFmtId="43" fontId="11" fillId="35" borderId="29" xfId="0" applyNumberFormat="1" applyFont="1" applyFill="1" applyBorder="1" applyAlignment="1">
      <alignment/>
    </xf>
    <xf numFmtId="0" fontId="13" fillId="35" borderId="29" xfId="0" applyFont="1" applyFill="1" applyBorder="1" applyAlignment="1">
      <alignment/>
    </xf>
    <xf numFmtId="43" fontId="9" fillId="35" borderId="29" xfId="0" applyNumberFormat="1" applyFont="1" applyFill="1" applyBorder="1" applyAlignment="1">
      <alignment horizontal="center" vertical="center" wrapText="1"/>
    </xf>
    <xf numFmtId="49" fontId="10" fillId="35" borderId="29" xfId="0" applyNumberFormat="1" applyFont="1" applyFill="1" applyBorder="1" applyAlignment="1">
      <alignment horizontal="center" vertical="center" wrapText="1"/>
    </xf>
    <xf numFmtId="43" fontId="10" fillId="35" borderId="2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43" fontId="9" fillId="35" borderId="14" xfId="0" applyNumberFormat="1" applyFont="1" applyFill="1" applyBorder="1" applyAlignment="1">
      <alignment horizontal="center" vertical="center" wrapText="1"/>
    </xf>
    <xf numFmtId="0" fontId="9" fillId="35" borderId="29" xfId="0" applyNumberFormat="1" applyFont="1" applyFill="1" applyBorder="1" applyAlignment="1">
      <alignment horizontal="center" vertical="center" wrapText="1"/>
    </xf>
    <xf numFmtId="43" fontId="9" fillId="35" borderId="11" xfId="0" applyNumberFormat="1" applyFont="1" applyFill="1" applyBorder="1" applyAlignment="1">
      <alignment horizontal="center" vertical="center" wrapText="1"/>
    </xf>
    <xf numFmtId="9" fontId="9" fillId="35" borderId="29" xfId="55" applyNumberFormat="1" applyFont="1" applyFill="1" applyBorder="1" applyAlignment="1">
      <alignment horizontal="center" vertical="center" wrapText="1"/>
    </xf>
    <xf numFmtId="209" fontId="9" fillId="35" borderId="29" xfId="55" applyNumberFormat="1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/>
    </xf>
    <xf numFmtId="0" fontId="10" fillId="36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vertical="center"/>
    </xf>
    <xf numFmtId="9" fontId="9" fillId="36" borderId="0" xfId="55" applyNumberFormat="1" applyFont="1" applyFill="1" applyBorder="1" applyAlignment="1">
      <alignment horizontal="center" vertical="center"/>
    </xf>
    <xf numFmtId="43" fontId="9" fillId="36" borderId="0" xfId="0" applyNumberFormat="1" applyFont="1" applyFill="1" applyBorder="1" applyAlignment="1">
      <alignment vertical="center"/>
    </xf>
    <xf numFmtId="209" fontId="9" fillId="36" borderId="22" xfId="55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/>
    </xf>
    <xf numFmtId="0" fontId="9" fillId="36" borderId="30" xfId="0" applyFont="1" applyFill="1" applyBorder="1" applyAlignment="1">
      <alignment/>
    </xf>
    <xf numFmtId="43" fontId="9" fillId="36" borderId="30" xfId="0" applyNumberFormat="1" applyFont="1" applyFill="1" applyBorder="1" applyAlignment="1">
      <alignment/>
    </xf>
    <xf numFmtId="43" fontId="9" fillId="36" borderId="31" xfId="0" applyNumberFormat="1" applyFont="1" applyFill="1" applyBorder="1" applyAlignment="1">
      <alignment/>
    </xf>
    <xf numFmtId="0" fontId="10" fillId="37" borderId="10" xfId="0" applyFont="1" applyFill="1" applyBorder="1" applyAlignment="1">
      <alignment vertical="center" wrapText="1"/>
    </xf>
    <xf numFmtId="4" fontId="10" fillId="37" borderId="10" xfId="0" applyNumberFormat="1" applyFont="1" applyFill="1" applyBorder="1" applyAlignment="1">
      <alignment vertical="center"/>
    </xf>
    <xf numFmtId="10" fontId="10" fillId="37" borderId="10" xfId="55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justify" vertical="center" textRotation="90" wrapText="1"/>
    </xf>
    <xf numFmtId="49" fontId="1" fillId="0" borderId="20" xfId="0" applyNumberFormat="1" applyFont="1" applyBorder="1" applyAlignment="1">
      <alignment horizontal="justify" vertical="center" textRotation="90" wrapText="1"/>
    </xf>
    <xf numFmtId="0" fontId="1" fillId="0" borderId="20" xfId="0" applyFont="1" applyBorder="1" applyAlignment="1">
      <alignment horizontal="left" vertical="center" wrapText="1"/>
    </xf>
    <xf numFmtId="4" fontId="1" fillId="0" borderId="32" xfId="49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49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24" xfId="0" applyNumberFormat="1" applyFont="1" applyBorder="1" applyAlignment="1">
      <alignment/>
    </xf>
    <xf numFmtId="4" fontId="5" fillId="0" borderId="24" xfId="0" applyNumberFormat="1" applyFont="1" applyFill="1" applyBorder="1" applyAlignment="1" applyProtection="1">
      <alignment/>
      <protection locked="0"/>
    </xf>
    <xf numFmtId="0" fontId="0" fillId="0" borderId="25" xfId="0" applyFill="1" applyBorder="1" applyAlignment="1">
      <alignment wrapText="1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28" xfId="0" applyNumberFormat="1" applyFont="1" applyFill="1" applyBorder="1" applyAlignment="1">
      <alignment horizontal="justify" vertical="center" wrapText="1"/>
    </xf>
    <xf numFmtId="0" fontId="14" fillId="0" borderId="17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49" applyNumberFormat="1" applyFont="1" applyFill="1" applyBorder="1" applyAlignment="1">
      <alignment horizontal="right" vertical="center" wrapText="1"/>
    </xf>
    <xf numFmtId="0" fontId="15" fillId="35" borderId="29" xfId="0" applyFont="1" applyFill="1" applyBorder="1" applyAlignment="1">
      <alignment horizontal="center" vertical="center" wrapText="1"/>
    </xf>
    <xf numFmtId="4" fontId="15" fillId="35" borderId="29" xfId="0" applyNumberFormat="1" applyFont="1" applyFill="1" applyBorder="1" applyAlignment="1">
      <alignment horizontal="right" vertical="center" wrapText="1"/>
    </xf>
    <xf numFmtId="4" fontId="15" fillId="35" borderId="23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 wrapText="1"/>
    </xf>
    <xf numFmtId="49" fontId="0" fillId="0" borderId="10" xfId="0" applyNumberFormat="1" applyFill="1" applyBorder="1" applyAlignment="1">
      <alignment vertical="center" wrapText="1"/>
    </xf>
    <xf numFmtId="0" fontId="10" fillId="35" borderId="3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43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43" fontId="4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" fillId="38" borderId="33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38" borderId="25" xfId="0" applyFont="1" applyFill="1" applyBorder="1" applyAlignment="1">
      <alignment/>
    </xf>
    <xf numFmtId="4" fontId="4" fillId="38" borderId="2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25" xfId="0" applyFont="1" applyBorder="1" applyAlignment="1">
      <alignment/>
    </xf>
    <xf numFmtId="4" fontId="21" fillId="0" borderId="25" xfId="0" applyNumberFormat="1" applyFont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39" borderId="10" xfId="0" applyFill="1" applyBorder="1" applyAlignment="1">
      <alignment vertical="center" wrapText="1"/>
    </xf>
    <xf numFmtId="0" fontId="0" fillId="40" borderId="35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vertical="center" wrapText="1"/>
    </xf>
    <xf numFmtId="43" fontId="0" fillId="40" borderId="10" xfId="0" applyNumberFormat="1" applyFill="1" applyBorder="1" applyAlignment="1">
      <alignment vertical="center"/>
    </xf>
    <xf numFmtId="0" fontId="0" fillId="40" borderId="36" xfId="0" applyFont="1" applyFill="1" applyBorder="1" applyAlignment="1">
      <alignment vertical="center" wrapText="1"/>
    </xf>
    <xf numFmtId="4" fontId="1" fillId="33" borderId="37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0" fillId="35" borderId="34" xfId="0" applyNumberFormat="1" applyFont="1" applyFill="1" applyBorder="1" applyAlignment="1">
      <alignment horizontal="center" vertical="center" wrapText="1"/>
    </xf>
    <xf numFmtId="49" fontId="10" fillId="35" borderId="38" xfId="0" applyNumberFormat="1" applyFont="1" applyFill="1" applyBorder="1" applyAlignment="1">
      <alignment horizontal="center" vertical="center" wrapText="1"/>
    </xf>
    <xf numFmtId="49" fontId="10" fillId="35" borderId="3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11" fillId="35" borderId="34" xfId="0" applyNumberFormat="1" applyFont="1" applyFill="1" applyBorder="1" applyAlignment="1">
      <alignment horizontal="center"/>
    </xf>
    <xf numFmtId="49" fontId="11" fillId="35" borderId="38" xfId="0" applyNumberFormat="1" applyFont="1" applyFill="1" applyBorder="1" applyAlignment="1">
      <alignment horizontal="center"/>
    </xf>
    <xf numFmtId="49" fontId="11" fillId="35" borderId="33" xfId="0" applyNumberFormat="1" applyFont="1" applyFill="1" applyBorder="1" applyAlignment="1">
      <alignment horizontal="center"/>
    </xf>
    <xf numFmtId="49" fontId="11" fillId="35" borderId="34" xfId="0" applyNumberFormat="1" applyFont="1" applyFill="1" applyBorder="1" applyAlignment="1">
      <alignment horizontal="center" vertical="center" wrapText="1"/>
    </xf>
    <xf numFmtId="49" fontId="11" fillId="35" borderId="38" xfId="0" applyNumberFormat="1" applyFont="1" applyFill="1" applyBorder="1" applyAlignment="1">
      <alignment horizontal="center" vertical="center" wrapText="1"/>
    </xf>
    <xf numFmtId="49" fontId="11" fillId="35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4" xfId="0" applyFont="1" applyBorder="1" applyAlignment="1">
      <alignment/>
    </xf>
    <xf numFmtId="0" fontId="21" fillId="0" borderId="33" xfId="0" applyFont="1" applyBorder="1" applyAlignment="1">
      <alignment/>
    </xf>
    <xf numFmtId="0" fontId="1" fillId="38" borderId="34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Alignment="1">
      <alignment/>
    </xf>
    <xf numFmtId="0" fontId="22" fillId="0" borderId="3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" fillId="38" borderId="34" xfId="0" applyFont="1" applyFill="1" applyBorder="1" applyAlignment="1">
      <alignment wrapText="1"/>
    </xf>
    <xf numFmtId="0" fontId="0" fillId="0" borderId="33" xfId="0" applyFont="1" applyBorder="1" applyAlignment="1">
      <alignment wrapText="1"/>
    </xf>
    <xf numFmtId="0" fontId="5" fillId="38" borderId="34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0" fillId="0" borderId="20" xfId="0" applyFont="1" applyBorder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7" fillId="41" borderId="34" xfId="0" applyFont="1" applyFill="1" applyBorder="1" applyAlignment="1">
      <alignment horizontal="justify" vertical="center" wrapText="1"/>
    </xf>
    <xf numFmtId="0" fontId="17" fillId="41" borderId="38" xfId="0" applyFont="1" applyFill="1" applyBorder="1" applyAlignment="1">
      <alignment horizontal="justify" vertical="center" wrapText="1"/>
    </xf>
    <xf numFmtId="0" fontId="17" fillId="41" borderId="33" xfId="0" applyFont="1" applyFill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37" borderId="32" xfId="0" applyFont="1" applyFill="1" applyBorder="1" applyAlignment="1">
      <alignment horizontal="center" vertical="center" wrapText="1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4" fontId="19" fillId="37" borderId="32" xfId="0" applyNumberFormat="1" applyFont="1" applyFill="1" applyBorder="1" applyAlignment="1">
      <alignment horizontal="center" vertical="center" wrapText="1"/>
    </xf>
    <xf numFmtId="4" fontId="19" fillId="37" borderId="3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37" borderId="28" xfId="0" applyFont="1" applyFill="1" applyBorder="1" applyAlignment="1">
      <alignment horizontal="left" vertical="center" wrapText="1"/>
    </xf>
    <xf numFmtId="0" fontId="10" fillId="37" borderId="30" xfId="0" applyFont="1" applyFill="1" applyBorder="1" applyAlignment="1">
      <alignment horizontal="left" vertical="center" wrapText="1"/>
    </xf>
    <xf numFmtId="0" fontId="10" fillId="37" borderId="3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10" fillId="36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18" fillId="36" borderId="10" xfId="0" applyNumberFormat="1" applyFont="1" applyFill="1" applyBorder="1" applyAlignment="1">
      <alignment horizontal="center"/>
    </xf>
    <xf numFmtId="0" fontId="0" fillId="39" borderId="28" xfId="0" applyFont="1" applyFill="1" applyBorder="1" applyAlignment="1">
      <alignment horizontal="left" vertical="center" wrapText="1"/>
    </xf>
    <xf numFmtId="0" fontId="0" fillId="39" borderId="30" xfId="0" applyFont="1" applyFill="1" applyBorder="1" applyAlignment="1">
      <alignment horizontal="left" vertical="center" wrapText="1"/>
    </xf>
    <xf numFmtId="0" fontId="0" fillId="39" borderId="3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4" fontId="0" fillId="39" borderId="28" xfId="0" applyNumberFormat="1" applyFont="1" applyFill="1" applyBorder="1" applyAlignment="1">
      <alignment horizontal="center" vertical="center" wrapText="1"/>
    </xf>
    <xf numFmtId="4" fontId="0" fillId="39" borderId="31" xfId="0" applyNumberFormat="1" applyFont="1" applyFill="1" applyBorder="1" applyAlignment="1">
      <alignment horizontal="center" vertical="center" wrapText="1"/>
    </xf>
    <xf numFmtId="43" fontId="18" fillId="36" borderId="28" xfId="0" applyNumberFormat="1" applyFont="1" applyFill="1" applyBorder="1" applyAlignment="1">
      <alignment horizontal="center"/>
    </xf>
    <xf numFmtId="43" fontId="18" fillId="36" borderId="31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F17"/>
  <sheetViews>
    <sheetView showGridLine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19.140625" style="0" customWidth="1"/>
    <col min="2" max="2" width="64.140625" style="0" customWidth="1"/>
    <col min="3" max="3" width="20.140625" style="0" bestFit="1" customWidth="1"/>
    <col min="4" max="4" width="8.8515625" style="0" customWidth="1"/>
    <col min="5" max="5" width="2.57421875" style="0" customWidth="1"/>
    <col min="6" max="6" width="17.8515625" style="0" customWidth="1"/>
    <col min="7" max="7" width="15.8515625" style="0" customWidth="1"/>
  </cols>
  <sheetData>
    <row r="1" spans="1:6" ht="15.75">
      <c r="A1" s="268" t="s">
        <v>80</v>
      </c>
      <c r="B1" s="268"/>
      <c r="C1" s="268"/>
      <c r="D1" s="268"/>
      <c r="E1" s="6"/>
      <c r="F1" s="26"/>
    </row>
    <row r="2" spans="1:6" ht="15.75">
      <c r="A2" s="268" t="s">
        <v>136</v>
      </c>
      <c r="B2" s="268"/>
      <c r="C2" s="268"/>
      <c r="D2" s="268"/>
      <c r="E2" s="6"/>
      <c r="F2" s="26"/>
    </row>
    <row r="3" spans="1:6" ht="15.75">
      <c r="A3" s="268" t="s">
        <v>77</v>
      </c>
      <c r="B3" s="268"/>
      <c r="C3" s="268"/>
      <c r="D3" s="268"/>
      <c r="E3" s="6"/>
      <c r="F3" s="26"/>
    </row>
    <row r="4" spans="1:6" ht="15.75">
      <c r="A4" s="30"/>
      <c r="B4" s="30"/>
      <c r="C4" s="31"/>
      <c r="D4" s="6"/>
      <c r="E4" s="6"/>
      <c r="F4" s="264" t="s">
        <v>33</v>
      </c>
    </row>
    <row r="5" spans="1:6" ht="15">
      <c r="A5" s="157" t="s">
        <v>34</v>
      </c>
      <c r="B5" s="157" t="s">
        <v>78</v>
      </c>
      <c r="C5" s="158" t="s">
        <v>35</v>
      </c>
      <c r="D5" s="157" t="s">
        <v>95</v>
      </c>
      <c r="E5" s="6"/>
      <c r="F5" s="265"/>
    </row>
    <row r="6" spans="1:6" ht="12.75">
      <c r="A6" s="1"/>
      <c r="B6" s="1"/>
      <c r="C6" s="29"/>
      <c r="D6" s="1"/>
      <c r="E6" s="6"/>
      <c r="F6" s="26"/>
    </row>
    <row r="7" spans="1:6" ht="12.75">
      <c r="A7" s="32" t="s">
        <v>70</v>
      </c>
      <c r="B7" s="32" t="s">
        <v>102</v>
      </c>
      <c r="C7" s="33">
        <f>SUM(C8)</f>
        <v>0</v>
      </c>
      <c r="D7" s="28">
        <f aca="true" t="shared" si="0" ref="D7:D12">+C7/$C$17</f>
        <v>0</v>
      </c>
      <c r="E7" s="6"/>
      <c r="F7" s="40"/>
    </row>
    <row r="8" spans="1:6" ht="12.75">
      <c r="A8" s="32" t="s">
        <v>71</v>
      </c>
      <c r="B8" s="32" t="s">
        <v>72</v>
      </c>
      <c r="C8" s="33">
        <f>SUM(C9:C11)</f>
        <v>0</v>
      </c>
      <c r="D8" s="28">
        <f t="shared" si="0"/>
        <v>0</v>
      </c>
      <c r="E8" s="6"/>
      <c r="F8" s="40"/>
    </row>
    <row r="9" spans="1:6" ht="12.75">
      <c r="A9" s="34" t="s">
        <v>73</v>
      </c>
      <c r="B9" s="34" t="s">
        <v>74</v>
      </c>
      <c r="C9" s="35"/>
      <c r="D9" s="28">
        <f t="shared" si="0"/>
        <v>0</v>
      </c>
      <c r="E9" s="6"/>
      <c r="F9" s="40"/>
    </row>
    <row r="10" spans="1:6" ht="12.75">
      <c r="A10" s="34" t="s">
        <v>112</v>
      </c>
      <c r="B10" s="34" t="s">
        <v>113</v>
      </c>
      <c r="C10" s="35"/>
      <c r="D10" s="28">
        <f t="shared" si="0"/>
        <v>0</v>
      </c>
      <c r="E10" s="6"/>
      <c r="F10" s="40"/>
    </row>
    <row r="11" spans="1:6" s="5" customFormat="1" ht="13.5" customHeight="1">
      <c r="A11" s="34"/>
      <c r="B11" s="34"/>
      <c r="C11" s="35"/>
      <c r="D11" s="28">
        <f t="shared" si="0"/>
        <v>0</v>
      </c>
      <c r="E11" s="27"/>
      <c r="F11" s="40"/>
    </row>
    <row r="12" spans="1:6" ht="15.75">
      <c r="A12" s="266" t="s">
        <v>36</v>
      </c>
      <c r="B12" s="267"/>
      <c r="C12" s="36">
        <f>C7</f>
        <v>0</v>
      </c>
      <c r="D12" s="28">
        <f t="shared" si="0"/>
        <v>0</v>
      </c>
      <c r="E12" s="6"/>
      <c r="F12" s="26"/>
    </row>
    <row r="13" spans="1:6" ht="12.75">
      <c r="A13" s="34"/>
      <c r="B13" s="34"/>
      <c r="C13" s="35"/>
      <c r="D13" s="28"/>
      <c r="E13" s="6"/>
      <c r="F13" s="26"/>
    </row>
    <row r="14" spans="1:6" ht="12.75">
      <c r="A14" s="32" t="s">
        <v>42</v>
      </c>
      <c r="B14" s="32" t="s">
        <v>43</v>
      </c>
      <c r="C14" s="33">
        <f>+C15+C16</f>
        <v>44652500</v>
      </c>
      <c r="D14" s="28">
        <f>+C14/C17</f>
        <v>1</v>
      </c>
      <c r="E14" s="6"/>
      <c r="F14" s="26"/>
    </row>
    <row r="15" spans="1:6" ht="12.75">
      <c r="A15" s="34" t="s">
        <v>37</v>
      </c>
      <c r="B15" s="34" t="s">
        <v>110</v>
      </c>
      <c r="C15" s="35">
        <v>44652500</v>
      </c>
      <c r="D15" s="28">
        <f>+C15/$C$17</f>
        <v>1</v>
      </c>
      <c r="E15" s="6"/>
      <c r="F15" s="26"/>
    </row>
    <row r="16" spans="1:6" ht="12.75">
      <c r="A16" s="34" t="s">
        <v>38</v>
      </c>
      <c r="B16" s="34" t="s">
        <v>111</v>
      </c>
      <c r="C16" s="35"/>
      <c r="D16" s="28">
        <f>+C16/$C$17</f>
        <v>0</v>
      </c>
      <c r="E16" s="6"/>
      <c r="F16" s="26"/>
    </row>
    <row r="17" spans="1:6" ht="15">
      <c r="A17" s="159" t="s">
        <v>39</v>
      </c>
      <c r="B17" s="160"/>
      <c r="C17" s="161">
        <f>C12+C14</f>
        <v>44652500</v>
      </c>
      <c r="D17" s="162">
        <f>+C17/C17</f>
        <v>1</v>
      </c>
      <c r="E17" s="6"/>
      <c r="F17" s="26"/>
    </row>
  </sheetData>
  <sheetProtection/>
  <mergeCells count="5">
    <mergeCell ref="F4:F5"/>
    <mergeCell ref="A12:B12"/>
    <mergeCell ref="A1:D1"/>
    <mergeCell ref="A2:D2"/>
    <mergeCell ref="A3:D3"/>
  </mergeCells>
  <printOptions horizontalCentered="1"/>
  <pageMargins left="0.5905511811023623" right="0.5905511811023623" top="0.7480314960629921" bottom="0.984251968503937" header="0" footer="0"/>
  <pageSetup horizontalDpi="600" verticalDpi="600" orientation="portrait" paperSize="11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4">
      <selection activeCell="F4" sqref="F1:F16384"/>
    </sheetView>
  </sheetViews>
  <sheetFormatPr defaultColWidth="11.421875" defaultRowHeight="12.75"/>
  <cols>
    <col min="1" max="1" width="17.8515625" style="7" customWidth="1"/>
    <col min="2" max="2" width="20.00390625" style="7" customWidth="1"/>
    <col min="3" max="3" width="53.57421875" style="7" customWidth="1"/>
    <col min="4" max="4" width="20.421875" style="2" customWidth="1"/>
    <col min="5" max="5" width="59.57421875" style="0" customWidth="1"/>
  </cols>
  <sheetData>
    <row r="1" spans="1:5" ht="18.75" customHeight="1">
      <c r="A1" s="273" t="s">
        <v>84</v>
      </c>
      <c r="B1" s="273"/>
      <c r="C1" s="273"/>
      <c r="D1" s="273"/>
      <c r="E1" s="273"/>
    </row>
    <row r="2" spans="1:5" ht="18" customHeight="1">
      <c r="A2" s="273" t="s">
        <v>109</v>
      </c>
      <c r="B2" s="273"/>
      <c r="C2" s="273"/>
      <c r="D2" s="273"/>
      <c r="E2" s="273"/>
    </row>
    <row r="3" spans="1:5" ht="18" customHeight="1" thickBot="1">
      <c r="A3" s="168"/>
      <c r="B3" s="168"/>
      <c r="C3" s="168"/>
      <c r="D3" s="168"/>
      <c r="E3" s="168"/>
    </row>
    <row r="4" spans="1:5" s="38" customFormat="1" ht="51.75" customHeight="1" thickBot="1">
      <c r="A4" s="163" t="s">
        <v>49</v>
      </c>
      <c r="B4" s="163" t="s">
        <v>40</v>
      </c>
      <c r="C4" s="163" t="s">
        <v>15</v>
      </c>
      <c r="D4" s="163" t="s">
        <v>75</v>
      </c>
      <c r="E4" s="163" t="s">
        <v>76</v>
      </c>
    </row>
    <row r="5" spans="1:5" ht="13.5" customHeight="1">
      <c r="A5" s="43"/>
      <c r="B5" s="44"/>
      <c r="C5" s="45"/>
      <c r="D5" s="46">
        <f>SUM(D6:D9)</f>
        <v>0</v>
      </c>
      <c r="E5" s="47"/>
    </row>
    <row r="6" spans="1:5" s="38" customFormat="1" ht="15" customHeight="1">
      <c r="A6" s="260" t="s">
        <v>120</v>
      </c>
      <c r="B6" s="261"/>
      <c r="C6" s="261" t="s">
        <v>91</v>
      </c>
      <c r="D6" s="262"/>
      <c r="E6" s="263" t="s">
        <v>121</v>
      </c>
    </row>
    <row r="7" spans="1:5" s="39" customFormat="1" ht="15" customHeight="1">
      <c r="A7" s="260" t="s">
        <v>122</v>
      </c>
      <c r="B7" s="261"/>
      <c r="C7" s="261" t="s">
        <v>123</v>
      </c>
      <c r="D7" s="262"/>
      <c r="E7" s="263" t="s">
        <v>124</v>
      </c>
    </row>
    <row r="8" spans="1:5" s="5" customFormat="1" ht="15" customHeight="1">
      <c r="A8" s="260" t="s">
        <v>125</v>
      </c>
      <c r="B8" s="261"/>
      <c r="C8" s="261" t="s">
        <v>126</v>
      </c>
      <c r="D8" s="262"/>
      <c r="E8" s="263" t="s">
        <v>127</v>
      </c>
    </row>
    <row r="9" spans="1:5" s="5" customFormat="1" ht="24" customHeight="1">
      <c r="A9" s="260" t="s">
        <v>128</v>
      </c>
      <c r="B9" s="261"/>
      <c r="C9" s="261" t="s">
        <v>48</v>
      </c>
      <c r="D9" s="262"/>
      <c r="E9" s="263" t="s">
        <v>129</v>
      </c>
    </row>
    <row r="10" spans="1:5" s="5" customFormat="1" ht="12" customHeight="1" thickBot="1">
      <c r="A10" s="207"/>
      <c r="B10" s="208"/>
      <c r="C10" s="209"/>
      <c r="D10" s="210"/>
      <c r="E10" s="211"/>
    </row>
    <row r="11" spans="1:5" ht="16.5" thickBot="1">
      <c r="A11" s="274" t="s">
        <v>79</v>
      </c>
      <c r="B11" s="275"/>
      <c r="C11" s="276"/>
      <c r="D11" s="169">
        <f>SUM(D6:D9)</f>
        <v>0</v>
      </c>
      <c r="E11" s="170"/>
    </row>
  </sheetData>
  <sheetProtection/>
  <mergeCells count="3">
    <mergeCell ref="A1:E1"/>
    <mergeCell ref="A2:E2"/>
    <mergeCell ref="A11:C11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8.57421875" style="123" customWidth="1"/>
    <col min="2" max="2" width="19.57421875" style="123" customWidth="1"/>
    <col min="3" max="3" width="52.8515625" style="114" customWidth="1"/>
    <col min="4" max="4" width="21.140625" style="124" customWidth="1"/>
    <col min="5" max="5" width="59.00390625" style="114" customWidth="1"/>
    <col min="6" max="6" width="16.57421875" style="114" bestFit="1" customWidth="1"/>
    <col min="7" max="16384" width="11.421875" style="114" customWidth="1"/>
  </cols>
  <sheetData>
    <row r="1" spans="1:5" ht="15.75">
      <c r="A1" s="269" t="s">
        <v>87</v>
      </c>
      <c r="B1" s="269"/>
      <c r="C1" s="269"/>
      <c r="D1" s="269"/>
      <c r="E1" s="269"/>
    </row>
    <row r="2" spans="1:5" ht="15.75">
      <c r="A2" s="269" t="s">
        <v>109</v>
      </c>
      <c r="B2" s="269"/>
      <c r="C2" s="269"/>
      <c r="D2" s="269"/>
      <c r="E2" s="269"/>
    </row>
    <row r="3" spans="1:5" ht="16.5" thickBot="1">
      <c r="A3" s="153"/>
      <c r="B3" s="154"/>
      <c r="C3" s="154"/>
      <c r="D3" s="154"/>
      <c r="E3" s="155"/>
    </row>
    <row r="4" spans="1:5" ht="51" customHeight="1" thickBot="1">
      <c r="A4" s="163" t="s">
        <v>49</v>
      </c>
      <c r="B4" s="172" t="s">
        <v>40</v>
      </c>
      <c r="C4" s="163" t="s">
        <v>15</v>
      </c>
      <c r="D4" s="173" t="s">
        <v>75</v>
      </c>
      <c r="E4" s="163" t="s">
        <v>76</v>
      </c>
    </row>
    <row r="5" spans="1:5" ht="15.75" customHeight="1">
      <c r="A5" s="115"/>
      <c r="B5" s="116"/>
      <c r="C5" s="117"/>
      <c r="D5" s="238">
        <f>SUM(D6:D11)</f>
        <v>44652500</v>
      </c>
      <c r="E5" s="239"/>
    </row>
    <row r="6" spans="1:5" ht="19.5" customHeight="1">
      <c r="A6" s="237" t="s">
        <v>145</v>
      </c>
      <c r="B6" s="202"/>
      <c r="C6" s="202" t="s">
        <v>130</v>
      </c>
      <c r="D6" s="240">
        <v>3500000</v>
      </c>
      <c r="E6" s="241" t="s">
        <v>133</v>
      </c>
    </row>
    <row r="7" spans="1:5" s="150" customFormat="1" ht="20.25" customHeight="1">
      <c r="A7" s="242" t="s">
        <v>143</v>
      </c>
      <c r="B7" s="201"/>
      <c r="C7" s="201" t="s">
        <v>132</v>
      </c>
      <c r="D7" s="243">
        <v>6000000</v>
      </c>
      <c r="E7" s="259" t="s">
        <v>133</v>
      </c>
    </row>
    <row r="8" spans="1:5" ht="35.25" customHeight="1">
      <c r="A8" s="237" t="s">
        <v>144</v>
      </c>
      <c r="B8" s="202"/>
      <c r="C8" s="202" t="s">
        <v>108</v>
      </c>
      <c r="D8" s="240">
        <v>15000000</v>
      </c>
      <c r="E8" s="241" t="s">
        <v>133</v>
      </c>
    </row>
    <row r="9" spans="1:5" ht="25.5" customHeight="1">
      <c r="A9" s="242" t="s">
        <v>146</v>
      </c>
      <c r="B9" s="201"/>
      <c r="C9" s="201" t="s">
        <v>134</v>
      </c>
      <c r="D9" s="243">
        <v>5000000</v>
      </c>
      <c r="E9" s="259" t="s">
        <v>133</v>
      </c>
    </row>
    <row r="10" spans="1:5" s="150" customFormat="1" ht="33.75" customHeight="1">
      <c r="A10" s="237" t="s">
        <v>131</v>
      </c>
      <c r="B10" s="202"/>
      <c r="C10" s="202" t="s">
        <v>135</v>
      </c>
      <c r="D10" s="240">
        <v>15152500</v>
      </c>
      <c r="E10" s="241" t="s">
        <v>133</v>
      </c>
    </row>
    <row r="11" spans="1:5" s="120" customFormat="1" ht="13.5" customHeight="1" thickBot="1">
      <c r="A11" s="125"/>
      <c r="B11" s="41"/>
      <c r="C11" s="126"/>
      <c r="D11" s="127"/>
      <c r="E11" s="71"/>
    </row>
    <row r="12" spans="1:5" ht="16.5" thickBot="1">
      <c r="A12" s="277" t="s">
        <v>79</v>
      </c>
      <c r="B12" s="278"/>
      <c r="C12" s="279"/>
      <c r="D12" s="164">
        <f>SUM(D6:D11)</f>
        <v>44652500</v>
      </c>
      <c r="E12" s="165"/>
    </row>
    <row r="13" ht="12.75">
      <c r="E13" s="124"/>
    </row>
    <row r="14" ht="12.75">
      <c r="E14" s="124"/>
    </row>
    <row r="15" ht="12.75">
      <c r="E15" s="124"/>
    </row>
    <row r="16" ht="12.75">
      <c r="E16" s="124"/>
    </row>
    <row r="17" ht="12.75">
      <c r="E17" s="124"/>
    </row>
    <row r="18" ht="12.75">
      <c r="E18" s="124"/>
    </row>
    <row r="19" ht="12.75">
      <c r="E19" s="124"/>
    </row>
    <row r="20" ht="12.75">
      <c r="E20" s="124"/>
    </row>
    <row r="21" ht="12.75">
      <c r="E21" s="124"/>
    </row>
    <row r="22" ht="12.75">
      <c r="E22" s="124"/>
    </row>
    <row r="23" ht="12.75">
      <c r="E23" s="124"/>
    </row>
    <row r="24" ht="12.75">
      <c r="E24" s="124"/>
    </row>
    <row r="25" ht="12.75">
      <c r="E25" s="124"/>
    </row>
    <row r="26" ht="12.75">
      <c r="E26" s="124"/>
    </row>
    <row r="27" ht="12.75">
      <c r="E27" s="124"/>
    </row>
    <row r="28" ht="12.75">
      <c r="E28" s="124"/>
    </row>
    <row r="29" ht="12.75">
      <c r="E29" s="124"/>
    </row>
    <row r="30" ht="12.75">
      <c r="E30" s="124"/>
    </row>
    <row r="31" ht="12.75">
      <c r="E31" s="124"/>
    </row>
  </sheetData>
  <sheetProtection/>
  <mergeCells count="3">
    <mergeCell ref="A1:E1"/>
    <mergeCell ref="A2:E2"/>
    <mergeCell ref="A12:C1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C12" sqref="C12"/>
    </sheetView>
  </sheetViews>
  <sheetFormatPr defaultColWidth="11.421875" defaultRowHeight="12.75"/>
  <cols>
    <col min="1" max="1" width="20.421875" style="53" customWidth="1"/>
    <col min="2" max="2" width="21.28125" style="53" customWidth="1"/>
    <col min="3" max="3" width="56.8515625" style="67" customWidth="1"/>
    <col min="4" max="4" width="19.00390625" style="67" customWidth="1"/>
    <col min="5" max="5" width="49.57421875" style="53" customWidth="1"/>
    <col min="6" max="6" width="11.421875" style="37" customWidth="1"/>
    <col min="7" max="7" width="13.7109375" style="37" bestFit="1" customWidth="1"/>
    <col min="8" max="16384" width="11.421875" style="37" customWidth="1"/>
  </cols>
  <sheetData>
    <row r="1" spans="1:5" ht="15.75">
      <c r="A1" s="269" t="s">
        <v>57</v>
      </c>
      <c r="B1" s="269"/>
      <c r="C1" s="269"/>
      <c r="D1" s="269"/>
      <c r="E1" s="269"/>
    </row>
    <row r="2" spans="1:5" ht="12.75" customHeight="1">
      <c r="A2" s="269" t="s">
        <v>109</v>
      </c>
      <c r="B2" s="269"/>
      <c r="C2" s="269"/>
      <c r="D2" s="269"/>
      <c r="E2" s="269"/>
    </row>
    <row r="3" spans="1:5" ht="12.75" customHeight="1" thickBot="1">
      <c r="A3" s="70"/>
      <c r="B3" s="70"/>
      <c r="C3" s="70"/>
      <c r="D3" s="70"/>
      <c r="E3" s="70"/>
    </row>
    <row r="4" spans="1:5" ht="47.25" customHeight="1" thickBot="1">
      <c r="A4" s="163" t="s">
        <v>49</v>
      </c>
      <c r="B4" s="163" t="s">
        <v>40</v>
      </c>
      <c r="C4" s="163" t="s">
        <v>15</v>
      </c>
      <c r="D4" s="163" t="s">
        <v>75</v>
      </c>
      <c r="E4" s="163" t="s">
        <v>76</v>
      </c>
    </row>
    <row r="5" spans="1:5" ht="12.75">
      <c r="A5" s="196"/>
      <c r="B5" s="197"/>
      <c r="C5" s="198"/>
      <c r="D5" s="199">
        <f>SUM(D6:D9)</f>
        <v>0</v>
      </c>
      <c r="E5" s="200"/>
    </row>
    <row r="6" spans="1:7" ht="14.25">
      <c r="A6" s="204"/>
      <c r="B6" s="205"/>
      <c r="C6" s="203"/>
      <c r="D6" s="206"/>
      <c r="E6" s="204"/>
      <c r="G6" s="66"/>
    </row>
    <row r="7" spans="1:5" ht="14.25">
      <c r="A7" s="204"/>
      <c r="B7" s="205"/>
      <c r="C7" s="203"/>
      <c r="D7" s="206"/>
      <c r="E7" s="204"/>
    </row>
    <row r="8" spans="1:5" ht="14.25">
      <c r="A8" s="204"/>
      <c r="B8" s="205"/>
      <c r="C8" s="203"/>
      <c r="D8" s="206"/>
      <c r="E8" s="204"/>
    </row>
    <row r="9" spans="1:5" ht="44.25" customHeight="1">
      <c r="A9" s="204"/>
      <c r="B9" s="205"/>
      <c r="C9" s="203"/>
      <c r="D9" s="206"/>
      <c r="E9" s="204"/>
    </row>
    <row r="10" spans="1:5" ht="12.75">
      <c r="A10" s="37"/>
      <c r="B10" s="37"/>
      <c r="C10" s="68"/>
      <c r="D10" s="69"/>
      <c r="E10" s="37"/>
    </row>
    <row r="11" spans="1:6" ht="12.75">
      <c r="A11" s="37"/>
      <c r="B11" s="37"/>
      <c r="C11" s="68"/>
      <c r="D11" s="69"/>
      <c r="E11" s="37"/>
      <c r="F11" s="66"/>
    </row>
    <row r="12" spans="1:5" ht="12.75">
      <c r="A12" s="37"/>
      <c r="B12" s="37"/>
      <c r="C12" s="68"/>
      <c r="D12" s="68"/>
      <c r="E12" s="37"/>
    </row>
    <row r="13" spans="1:5" ht="12.75">
      <c r="A13" s="37"/>
      <c r="B13" s="37"/>
      <c r="C13" s="68"/>
      <c r="D13" s="68"/>
      <c r="E13" s="37"/>
    </row>
    <row r="14" spans="1:5" ht="12.75">
      <c r="A14" s="37"/>
      <c r="B14" s="37"/>
      <c r="C14" s="68"/>
      <c r="D14" s="68"/>
      <c r="E14" s="37"/>
    </row>
    <row r="15" spans="1:5" ht="12.75">
      <c r="A15" s="37"/>
      <c r="B15" s="37"/>
      <c r="C15" s="68"/>
      <c r="D15" s="68"/>
      <c r="E15" s="37"/>
    </row>
    <row r="16" spans="1:5" ht="12.75">
      <c r="A16" s="37"/>
      <c r="B16" s="37"/>
      <c r="C16" s="68"/>
      <c r="D16" s="68"/>
      <c r="E16" s="37"/>
    </row>
    <row r="17" spans="1:5" ht="12.75">
      <c r="A17" s="37"/>
      <c r="B17" s="37"/>
      <c r="C17" s="68"/>
      <c r="D17" s="68"/>
      <c r="E17" s="37"/>
    </row>
    <row r="18" spans="1:5" ht="12.75">
      <c r="A18" s="37"/>
      <c r="B18" s="37"/>
      <c r="C18" s="68"/>
      <c r="D18" s="68"/>
      <c r="E18" s="37"/>
    </row>
    <row r="19" spans="1:5" ht="12.75">
      <c r="A19" s="37"/>
      <c r="B19" s="37"/>
      <c r="C19" s="68"/>
      <c r="D19" s="68"/>
      <c r="E19" s="37"/>
    </row>
    <row r="20" spans="1:5" ht="12.75">
      <c r="A20" s="37"/>
      <c r="B20" s="37"/>
      <c r="C20" s="68"/>
      <c r="D20" s="68"/>
      <c r="E20" s="37"/>
    </row>
    <row r="21" spans="1:5" ht="12.75">
      <c r="A21" s="37"/>
      <c r="B21" s="37"/>
      <c r="C21" s="68"/>
      <c r="D21" s="68"/>
      <c r="E21" s="37"/>
    </row>
    <row r="22" spans="1:5" ht="12.75">
      <c r="A22" s="37"/>
      <c r="B22" s="37"/>
      <c r="C22" s="68"/>
      <c r="D22" s="68"/>
      <c r="E22" s="37"/>
    </row>
    <row r="23" spans="1:5" ht="12.75">
      <c r="A23" s="37"/>
      <c r="B23" s="37"/>
      <c r="C23" s="68"/>
      <c r="D23" s="68"/>
      <c r="E23" s="37"/>
    </row>
  </sheetData>
  <sheetProtection/>
  <mergeCells count="2">
    <mergeCell ref="A1:E1"/>
    <mergeCell ref="A2:E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34"/>
  <sheetViews>
    <sheetView showGridLines="0" zoomScalePageLayoutView="0" workbookViewId="0" topLeftCell="A10">
      <selection activeCell="B31" sqref="B31"/>
    </sheetView>
  </sheetViews>
  <sheetFormatPr defaultColWidth="11.421875" defaultRowHeight="12.75"/>
  <cols>
    <col min="1" max="1" width="12.421875" style="89" customWidth="1"/>
    <col min="2" max="2" width="41.57421875" style="90" customWidth="1"/>
    <col min="3" max="3" width="17.57421875" style="76" hidden="1" customWidth="1"/>
    <col min="4" max="4" width="7.57421875" style="76" hidden="1" customWidth="1"/>
    <col min="5" max="5" width="14.8515625" style="76" customWidth="1"/>
    <col min="6" max="6" width="6.57421875" style="76" customWidth="1"/>
    <col min="7" max="7" width="15.140625" style="76" customWidth="1"/>
    <col min="8" max="8" width="6.57421875" style="91" customWidth="1"/>
    <col min="9" max="9" width="18.421875" style="76" customWidth="1"/>
    <col min="10" max="10" width="7.7109375" style="92" customWidth="1"/>
    <col min="11" max="11" width="12.8515625" style="42" bestFit="1" customWidth="1"/>
    <col min="12" max="12" width="14.8515625" style="42" bestFit="1" customWidth="1"/>
    <col min="13" max="16384" width="11.421875" style="42" customWidth="1"/>
  </cols>
  <sheetData>
    <row r="1" spans="1:10" ht="12.75">
      <c r="A1" s="280" t="s">
        <v>80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2.75">
      <c r="A2" s="281" t="s">
        <v>136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282" t="s">
        <v>16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0" ht="13.5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0" ht="51.75" thickBot="1">
      <c r="A5" s="175" t="s">
        <v>81</v>
      </c>
      <c r="B5" s="177" t="s">
        <v>82</v>
      </c>
      <c r="C5" s="176" t="s">
        <v>17</v>
      </c>
      <c r="D5" s="178" t="s">
        <v>95</v>
      </c>
      <c r="E5" s="171" t="s">
        <v>4</v>
      </c>
      <c r="F5" s="171" t="s">
        <v>95</v>
      </c>
      <c r="G5" s="171" t="s">
        <v>5</v>
      </c>
      <c r="H5" s="179" t="s">
        <v>95</v>
      </c>
      <c r="I5" s="171" t="s">
        <v>6</v>
      </c>
      <c r="J5" s="180" t="s">
        <v>95</v>
      </c>
    </row>
    <row r="6" spans="1:12" ht="12.75">
      <c r="A6" s="72"/>
      <c r="B6" s="94" t="s">
        <v>96</v>
      </c>
      <c r="C6" s="73" t="e">
        <f>#REF!+C8+C10+C13+C17+C20+C22+C27+C29</f>
        <v>#REF!</v>
      </c>
      <c r="D6" s="74" t="e">
        <f>#REF!+D8+D10+D13+D17+D20+D22+D27+D29</f>
        <v>#REF!</v>
      </c>
      <c r="E6" s="75">
        <f>E8+E10+E13+E17+E20+E22+E27+E29</f>
        <v>0</v>
      </c>
      <c r="F6" s="93"/>
      <c r="G6" s="75">
        <f>G8+G10+G13+G17+G20+G22+G27+G29</f>
        <v>44652500</v>
      </c>
      <c r="H6" s="93">
        <f>H8+H10+H13+H17+H20+H22+H27+H29</f>
        <v>1</v>
      </c>
      <c r="I6" s="75">
        <f>+E6+G6</f>
        <v>44652500</v>
      </c>
      <c r="J6" s="151">
        <f>J8+J10+J13+J17+J20+J22+J27+J29</f>
        <v>1</v>
      </c>
      <c r="L6" s="76"/>
    </row>
    <row r="7" spans="1:10" ht="12.75">
      <c r="A7" s="77"/>
      <c r="B7" s="78"/>
      <c r="C7" s="79"/>
      <c r="D7" s="80"/>
      <c r="E7" s="81"/>
      <c r="F7" s="80"/>
      <c r="G7" s="81"/>
      <c r="H7" s="82"/>
      <c r="I7" s="81"/>
      <c r="J7" s="83"/>
    </row>
    <row r="8" spans="1:10" s="84" customFormat="1" ht="16.5" customHeight="1">
      <c r="A8" s="181">
        <v>1</v>
      </c>
      <c r="B8" s="182" t="s">
        <v>89</v>
      </c>
      <c r="C8" s="183">
        <f>SUM(C9:C9)</f>
        <v>0</v>
      </c>
      <c r="D8" s="184" t="e">
        <f>+C8/$C$6</f>
        <v>#REF!</v>
      </c>
      <c r="E8" s="185">
        <f>SUM(E9:E9)</f>
        <v>0</v>
      </c>
      <c r="F8" s="184"/>
      <c r="G8" s="185">
        <f>SUM(G9:G9)</f>
        <v>0</v>
      </c>
      <c r="H8" s="184">
        <f aca="true" t="shared" si="0" ref="H8:H30">+G8/$G$6</f>
        <v>0</v>
      </c>
      <c r="I8" s="185">
        <f>SUM(I9:I9)</f>
        <v>0</v>
      </c>
      <c r="J8" s="186">
        <f>+I8/$I$6</f>
        <v>0</v>
      </c>
    </row>
    <row r="9" spans="1:10" ht="12.75">
      <c r="A9" s="62" t="s">
        <v>18</v>
      </c>
      <c r="B9" s="85" t="s">
        <v>45</v>
      </c>
      <c r="C9" s="51">
        <f>SUMIF('Prog-I Detalle'!$A$6:$A$10,A9,'Prog-I Detalle'!$D$6:$D$10)</f>
        <v>0</v>
      </c>
      <c r="D9" s="64" t="e">
        <f aca="true" t="shared" si="1" ref="D9:D30">+C9/$C$6</f>
        <v>#REF!</v>
      </c>
      <c r="E9" s="51">
        <f>SUMIF('Prog-II Detalle'!$A$6:$A$9,A9,'Prog-II Detalle'!$D$6:$D$9)</f>
        <v>0</v>
      </c>
      <c r="F9" s="64"/>
      <c r="G9" s="51">
        <f>SUMIF('Prog-III Detalle'!$A$6:$A$10,A9,'Prog-III Detalle'!$D$6:$D$10)</f>
        <v>0</v>
      </c>
      <c r="H9" s="52">
        <f t="shared" si="0"/>
        <v>0</v>
      </c>
      <c r="I9" s="51">
        <f>E9+G9</f>
        <v>0</v>
      </c>
      <c r="J9" s="65">
        <f>+I9/$I$6</f>
        <v>0</v>
      </c>
    </row>
    <row r="10" spans="1:10" s="84" customFormat="1" ht="16.5" customHeight="1">
      <c r="A10" s="181">
        <v>2</v>
      </c>
      <c r="B10" s="182" t="s">
        <v>90</v>
      </c>
      <c r="C10" s="183">
        <f>SUM(C11:C12)</f>
        <v>0</v>
      </c>
      <c r="D10" s="184" t="e">
        <f t="shared" si="1"/>
        <v>#REF!</v>
      </c>
      <c r="E10" s="185">
        <f>SUM(E11:E12)</f>
        <v>0</v>
      </c>
      <c r="F10" s="184"/>
      <c r="G10" s="185">
        <f>SUM(G11:G12)</f>
        <v>0</v>
      </c>
      <c r="H10" s="184">
        <f t="shared" si="0"/>
        <v>0</v>
      </c>
      <c r="I10" s="185">
        <f aca="true" t="shared" si="2" ref="I10:I19">+C10+E10+G10</f>
        <v>0</v>
      </c>
      <c r="J10" s="186">
        <f aca="true" t="shared" si="3" ref="J10:J30">+I10/$I$6</f>
        <v>0</v>
      </c>
    </row>
    <row r="11" spans="1:11" ht="14.25" customHeight="1">
      <c r="A11" s="62" t="s">
        <v>19</v>
      </c>
      <c r="B11" s="63" t="s">
        <v>68</v>
      </c>
      <c r="C11" s="51">
        <f>SUMIF('Prog-I Detalle'!$A$6:$A$10,A11,'Prog-I Detalle'!$D$6:$D$10)</f>
        <v>0</v>
      </c>
      <c r="D11" s="64" t="e">
        <f t="shared" si="1"/>
        <v>#REF!</v>
      </c>
      <c r="E11" s="51">
        <f>SUMIF('Prog-II Detalle'!$A$6:$A$9,A11,'Prog-II Detalle'!$D$6:$D$9)</f>
        <v>0</v>
      </c>
      <c r="F11" s="64"/>
      <c r="G11" s="51">
        <f>SUMIF('Prog-III Detalle'!$A$6:$A$10,A11,'Prog-III Detalle'!$D$6:$D$10)</f>
        <v>0</v>
      </c>
      <c r="H11" s="52">
        <f t="shared" si="0"/>
        <v>0</v>
      </c>
      <c r="I11" s="51">
        <f t="shared" si="2"/>
        <v>0</v>
      </c>
      <c r="J11" s="65">
        <f t="shared" si="3"/>
        <v>0</v>
      </c>
      <c r="K11" s="86"/>
    </row>
    <row r="12" spans="1:10" ht="12.75">
      <c r="A12" s="62" t="s">
        <v>20</v>
      </c>
      <c r="B12" s="63" t="s">
        <v>91</v>
      </c>
      <c r="C12" s="51">
        <f>SUMIF('Prog-I Detalle'!$A$6:$A$10,A12,'Prog-I Detalle'!$D$6:$D$10)</f>
        <v>0</v>
      </c>
      <c r="D12" s="64" t="e">
        <f t="shared" si="1"/>
        <v>#REF!</v>
      </c>
      <c r="E12" s="51">
        <f>SUMIF('Prog-II Detalle'!$A$6:$A$9,A12,'Prog-II Detalle'!$D$6:$D$9)</f>
        <v>0</v>
      </c>
      <c r="F12" s="64"/>
      <c r="G12" s="51">
        <f>SUMIF('Prog-III Detalle'!$A$6:$A$10,A12,'Prog-III Detalle'!$D$6:$D$10)</f>
        <v>0</v>
      </c>
      <c r="H12" s="52">
        <f t="shared" si="0"/>
        <v>0</v>
      </c>
      <c r="I12" s="51">
        <f t="shared" si="2"/>
        <v>0</v>
      </c>
      <c r="J12" s="65">
        <f t="shared" si="3"/>
        <v>0</v>
      </c>
    </row>
    <row r="13" spans="1:10" s="84" customFormat="1" ht="16.5" customHeight="1">
      <c r="A13" s="181">
        <v>3</v>
      </c>
      <c r="B13" s="182" t="s">
        <v>50</v>
      </c>
      <c r="C13" s="183">
        <f>SUM(C14:C16)</f>
        <v>0</v>
      </c>
      <c r="D13" s="184" t="e">
        <f t="shared" si="1"/>
        <v>#REF!</v>
      </c>
      <c r="E13" s="185">
        <f>SUM(E14:E16)</f>
        <v>0</v>
      </c>
      <c r="F13" s="184"/>
      <c r="G13" s="185">
        <f>SUM(G14:G16)</f>
        <v>0</v>
      </c>
      <c r="H13" s="184">
        <f t="shared" si="0"/>
        <v>0</v>
      </c>
      <c r="I13" s="185">
        <f t="shared" si="2"/>
        <v>0</v>
      </c>
      <c r="J13" s="186">
        <f aca="true" t="shared" si="4" ref="J13:J19">+I13/$I$6</f>
        <v>0</v>
      </c>
    </row>
    <row r="14" spans="1:10" ht="12.75" customHeight="1">
      <c r="A14" s="62" t="s">
        <v>21</v>
      </c>
      <c r="B14" s="63" t="s">
        <v>58</v>
      </c>
      <c r="C14" s="51">
        <f>SUMIF('Prog-I Detalle'!$A$6:$A$10,A14,'Prog-I Detalle'!$D$6:$D$10)</f>
        <v>0</v>
      </c>
      <c r="D14" s="64" t="e">
        <f t="shared" si="1"/>
        <v>#REF!</v>
      </c>
      <c r="E14" s="51">
        <f>SUMIF('Prog-II Detalle'!$A$6:$A$9,A14,'Prog-II Detalle'!$D$6:$D$9)</f>
        <v>0</v>
      </c>
      <c r="F14" s="64"/>
      <c r="G14" s="51">
        <f>SUMIF('Prog-III Detalle'!$A$6:$A$10,A14,'Prog-III Detalle'!$D$6:$D$10)</f>
        <v>0</v>
      </c>
      <c r="H14" s="52">
        <f t="shared" si="0"/>
        <v>0</v>
      </c>
      <c r="I14" s="51">
        <f t="shared" si="2"/>
        <v>0</v>
      </c>
      <c r="J14" s="65">
        <f t="shared" si="4"/>
        <v>0</v>
      </c>
    </row>
    <row r="15" spans="1:10" ht="12.75">
      <c r="A15" s="62" t="s">
        <v>31</v>
      </c>
      <c r="B15" s="63" t="s">
        <v>32</v>
      </c>
      <c r="C15" s="51">
        <f>SUMIF('Prog-I Detalle'!$A$6:$A$10,A15,'Prog-I Detalle'!$D$6:$D$10)</f>
        <v>0</v>
      </c>
      <c r="D15" s="64" t="e">
        <f t="shared" si="1"/>
        <v>#REF!</v>
      </c>
      <c r="E15" s="51">
        <f>SUMIF('Prog-II Detalle'!$A$6:$A$9,A15,'Prog-II Detalle'!$D$6:$D$9)</f>
        <v>0</v>
      </c>
      <c r="F15" s="64"/>
      <c r="G15" s="51">
        <f>SUMIF('Prog-III Detalle'!$A$6:$A$10,A15,'Prog-III Detalle'!$D$6:$D$10)</f>
        <v>0</v>
      </c>
      <c r="H15" s="52">
        <f t="shared" si="0"/>
        <v>0</v>
      </c>
      <c r="I15" s="51">
        <f t="shared" si="2"/>
        <v>0</v>
      </c>
      <c r="J15" s="65">
        <f t="shared" si="4"/>
        <v>0</v>
      </c>
    </row>
    <row r="16" spans="1:10" ht="12.75">
      <c r="A16" s="62" t="s">
        <v>66</v>
      </c>
      <c r="B16" s="63" t="s">
        <v>67</v>
      </c>
      <c r="C16" s="51">
        <f>SUMIF('Prog-I Detalle'!$A$6:$A$10,A16,'Prog-I Detalle'!$D$6:$D$10)</f>
        <v>0</v>
      </c>
      <c r="D16" s="64" t="e">
        <f t="shared" si="1"/>
        <v>#REF!</v>
      </c>
      <c r="E16" s="51">
        <f>SUMIF('Prog-II Detalle'!$A$6:$A$9,A16,'Prog-II Detalle'!$D$6:$D$9)</f>
        <v>0</v>
      </c>
      <c r="F16" s="64"/>
      <c r="G16" s="51">
        <f>SUMIF('Prog-III Detalle'!$A$6:$A$10,A16,'Prog-III Detalle'!$D$6:$D$10)</f>
        <v>0</v>
      </c>
      <c r="H16" s="52">
        <f t="shared" si="0"/>
        <v>0</v>
      </c>
      <c r="I16" s="51">
        <f t="shared" si="2"/>
        <v>0</v>
      </c>
      <c r="J16" s="65">
        <f t="shared" si="4"/>
        <v>0</v>
      </c>
    </row>
    <row r="17" spans="1:10" s="84" customFormat="1" ht="16.5" customHeight="1">
      <c r="A17" s="181">
        <v>5</v>
      </c>
      <c r="B17" s="182" t="s">
        <v>88</v>
      </c>
      <c r="C17" s="183">
        <f>SUM(C18:C19)</f>
        <v>0</v>
      </c>
      <c r="D17" s="184" t="e">
        <f>SUM(D18:D19)</f>
        <v>#REF!</v>
      </c>
      <c r="E17" s="185">
        <f>SUM(E18:E19)</f>
        <v>0</v>
      </c>
      <c r="F17" s="184"/>
      <c r="G17" s="185">
        <f>SUM(G18:G19)</f>
        <v>44652500</v>
      </c>
      <c r="H17" s="184">
        <f t="shared" si="0"/>
        <v>1</v>
      </c>
      <c r="I17" s="185">
        <f t="shared" si="2"/>
        <v>44652500</v>
      </c>
      <c r="J17" s="186">
        <f t="shared" si="4"/>
        <v>1</v>
      </c>
    </row>
    <row r="18" spans="1:10" ht="12.75">
      <c r="A18" s="62" t="s">
        <v>22</v>
      </c>
      <c r="B18" s="63" t="s">
        <v>48</v>
      </c>
      <c r="C18" s="51">
        <f>SUMIF('Prog-I Detalle'!$A$6:$A$10,A18,'Prog-I Detalle'!$D$6:$D$10)</f>
        <v>0</v>
      </c>
      <c r="D18" s="64" t="e">
        <f>+C18/$C$6</f>
        <v>#REF!</v>
      </c>
      <c r="E18" s="51">
        <f>SUMIF('Prog-II Detalle'!$A$6:$A$9,A18,'Prog-II Detalle'!$D$6:$D$9)</f>
        <v>0</v>
      </c>
      <c r="F18" s="64"/>
      <c r="G18" s="51">
        <f>SUMIF('Prog-III Detalle'!$A$6:$A$10,A18,'Prog-III Detalle'!$D$6:$D$10)</f>
        <v>23500000</v>
      </c>
      <c r="H18" s="52">
        <f t="shared" si="0"/>
        <v>0.5262863221544146</v>
      </c>
      <c r="I18" s="51">
        <f t="shared" si="2"/>
        <v>23500000</v>
      </c>
      <c r="J18" s="65">
        <f t="shared" si="4"/>
        <v>0.5262863221544146</v>
      </c>
    </row>
    <row r="19" spans="1:10" ht="12.75">
      <c r="A19" s="62" t="s">
        <v>23</v>
      </c>
      <c r="B19" s="87" t="s">
        <v>55</v>
      </c>
      <c r="C19" s="51">
        <f>SUMIF('Prog-I Detalle'!$A$6:$A$10,A19,'Prog-I Detalle'!$D$6:$D$10)</f>
        <v>0</v>
      </c>
      <c r="D19" s="64" t="e">
        <f>+C19/$C$6</f>
        <v>#REF!</v>
      </c>
      <c r="E19" s="51">
        <f>SUMIF('Prog-II Detalle'!$A$6:$A$9,A19,'Prog-II Detalle'!$D$6:$D$9)</f>
        <v>0</v>
      </c>
      <c r="F19" s="64"/>
      <c r="G19" s="51">
        <f>SUMIF('Prog-III Detalle'!$A$6:$A$10,A19,'Prog-III Detalle'!$D$6:$D$10)</f>
        <v>21152500</v>
      </c>
      <c r="H19" s="52">
        <f t="shared" si="0"/>
        <v>0.4737136778455854</v>
      </c>
      <c r="I19" s="51">
        <f t="shared" si="2"/>
        <v>21152500</v>
      </c>
      <c r="J19" s="65">
        <f t="shared" si="4"/>
        <v>0.4737136778455854</v>
      </c>
    </row>
    <row r="20" spans="1:10" s="84" customFormat="1" ht="16.5" customHeight="1">
      <c r="A20" s="181">
        <v>6</v>
      </c>
      <c r="B20" s="182" t="s">
        <v>44</v>
      </c>
      <c r="C20" s="183">
        <f>SUM(C21:C21)</f>
        <v>0</v>
      </c>
      <c r="D20" s="184" t="e">
        <f t="shared" si="1"/>
        <v>#REF!</v>
      </c>
      <c r="E20" s="185">
        <f>SUM(E21:E21)</f>
        <v>0</v>
      </c>
      <c r="F20" s="184"/>
      <c r="G20" s="185">
        <f>SUM(G21:G21)</f>
        <v>0</v>
      </c>
      <c r="H20" s="184">
        <f t="shared" si="0"/>
        <v>0</v>
      </c>
      <c r="I20" s="185">
        <f>E20+G20</f>
        <v>0</v>
      </c>
      <c r="J20" s="186">
        <f t="shared" si="3"/>
        <v>0</v>
      </c>
    </row>
    <row r="21" spans="1:10" ht="12.75">
      <c r="A21" s="62" t="s">
        <v>24</v>
      </c>
      <c r="B21" s="63" t="s">
        <v>59</v>
      </c>
      <c r="C21" s="51">
        <f>SUMIF('Prog-I Detalle'!$A$6:$A$10,A21,'Prog-I Detalle'!$D$6:$D$10)</f>
        <v>0</v>
      </c>
      <c r="D21" s="64" t="e">
        <f t="shared" si="1"/>
        <v>#REF!</v>
      </c>
      <c r="E21" s="51">
        <f>SUMIF('Prog-II Detalle'!$A$6:$A$9,A21,'Prog-II Detalle'!$D$6:$D$9)</f>
        <v>0</v>
      </c>
      <c r="F21" s="64"/>
      <c r="G21" s="51">
        <f>SUMIF('Prog-III Detalle'!$A$6:$A$10,A21,'Prog-III Detalle'!$D$6:$D$10)</f>
        <v>0</v>
      </c>
      <c r="H21" s="52">
        <f t="shared" si="0"/>
        <v>0</v>
      </c>
      <c r="I21" s="51">
        <f>E21+G21</f>
        <v>0</v>
      </c>
      <c r="J21" s="65">
        <f t="shared" si="3"/>
        <v>0</v>
      </c>
    </row>
    <row r="22" spans="1:10" s="84" customFormat="1" ht="16.5" customHeight="1">
      <c r="A22" s="181">
        <v>7</v>
      </c>
      <c r="B22" s="182" t="s">
        <v>54</v>
      </c>
      <c r="C22" s="183">
        <f>SUM(C23:C26)</f>
        <v>0</v>
      </c>
      <c r="D22" s="184" t="e">
        <f t="shared" si="1"/>
        <v>#REF!</v>
      </c>
      <c r="E22" s="185">
        <f>SUM(E23:E26)</f>
        <v>0</v>
      </c>
      <c r="F22" s="184"/>
      <c r="G22" s="185">
        <f>SUM(G23:G26)</f>
        <v>0</v>
      </c>
      <c r="H22" s="184">
        <f t="shared" si="0"/>
        <v>0</v>
      </c>
      <c r="I22" s="185">
        <f aca="true" t="shared" si="5" ref="I22:I30">+C22+E22+G22</f>
        <v>0</v>
      </c>
      <c r="J22" s="186">
        <f t="shared" si="3"/>
        <v>0</v>
      </c>
    </row>
    <row r="23" spans="1:10" ht="12.75">
      <c r="A23" s="62" t="s">
        <v>25</v>
      </c>
      <c r="B23" s="63" t="s">
        <v>60</v>
      </c>
      <c r="C23" s="51">
        <f>SUMIF('Prog-I Detalle'!$A$6:$A$10,A23,'Prog-I Detalle'!$D$6:$D$10)</f>
        <v>0</v>
      </c>
      <c r="D23" s="64" t="e">
        <f t="shared" si="1"/>
        <v>#REF!</v>
      </c>
      <c r="E23" s="51">
        <f>SUMIF('Prog-II Detalle'!$A$6:$A$9,A23,'Prog-II Detalle'!$D$6:$D$9)</f>
        <v>0</v>
      </c>
      <c r="F23" s="64"/>
      <c r="G23" s="51">
        <f>SUMIF('Prog-III Detalle'!$A$6:$A$10,A23,'Prog-III Detalle'!$D$6:$D$10)</f>
        <v>0</v>
      </c>
      <c r="H23" s="52">
        <f t="shared" si="0"/>
        <v>0</v>
      </c>
      <c r="I23" s="51">
        <f t="shared" si="5"/>
        <v>0</v>
      </c>
      <c r="J23" s="65">
        <f t="shared" si="3"/>
        <v>0</v>
      </c>
    </row>
    <row r="24" spans="1:10" ht="12.75">
      <c r="A24" s="62" t="s">
        <v>26</v>
      </c>
      <c r="B24" s="63" t="s">
        <v>61</v>
      </c>
      <c r="C24" s="51">
        <f>SUMIF('Prog-I Detalle'!$A$6:$A$10,A24,'Prog-I Detalle'!$D$6:$D$10)</f>
        <v>0</v>
      </c>
      <c r="D24" s="64" t="e">
        <f t="shared" si="1"/>
        <v>#REF!</v>
      </c>
      <c r="E24" s="51">
        <f>SUMIF('Prog-II Detalle'!$A$6:$A$9,A24,'Prog-II Detalle'!$D$6:$D$9)</f>
        <v>0</v>
      </c>
      <c r="F24" s="64"/>
      <c r="G24" s="51">
        <f>SUMIF('Prog-III Detalle'!$A$6:$A$10,A24,'Prog-III Detalle'!$D$6:$D$10)</f>
        <v>0</v>
      </c>
      <c r="H24" s="52">
        <f t="shared" si="0"/>
        <v>0</v>
      </c>
      <c r="I24" s="51">
        <f t="shared" si="5"/>
        <v>0</v>
      </c>
      <c r="J24" s="65">
        <f t="shared" si="3"/>
        <v>0</v>
      </c>
    </row>
    <row r="25" spans="1:10" ht="13.5" customHeight="1">
      <c r="A25" s="62" t="s">
        <v>27</v>
      </c>
      <c r="B25" s="63" t="s">
        <v>62</v>
      </c>
      <c r="C25" s="51">
        <f>SUMIF('Prog-I Detalle'!$A$6:$A$10,A25,'Prog-I Detalle'!$D$6:$D$10)</f>
        <v>0</v>
      </c>
      <c r="D25" s="64" t="e">
        <f t="shared" si="1"/>
        <v>#REF!</v>
      </c>
      <c r="E25" s="51">
        <f>SUMIF('Prog-II Detalle'!$A$6:$A$9,A25,'Prog-II Detalle'!$D$6:$D$9)</f>
        <v>0</v>
      </c>
      <c r="F25" s="64"/>
      <c r="G25" s="51">
        <f>SUMIF('Prog-III Detalle'!$A$6:$A$10,A25,'Prog-III Detalle'!$D$6:$D$10)</f>
        <v>0</v>
      </c>
      <c r="H25" s="52">
        <f t="shared" si="0"/>
        <v>0</v>
      </c>
      <c r="I25" s="51">
        <f t="shared" si="5"/>
        <v>0</v>
      </c>
      <c r="J25" s="65">
        <f t="shared" si="3"/>
        <v>0</v>
      </c>
    </row>
    <row r="26" spans="1:10" ht="12.75">
      <c r="A26" s="62" t="s">
        <v>28</v>
      </c>
      <c r="B26" s="63" t="s">
        <v>63</v>
      </c>
      <c r="C26" s="51">
        <f>SUMIF('Prog-I Detalle'!$A$6:$A$10,A26,'Prog-I Detalle'!$D$6:$D$10)</f>
        <v>0</v>
      </c>
      <c r="D26" s="64" t="e">
        <f t="shared" si="1"/>
        <v>#REF!</v>
      </c>
      <c r="E26" s="51">
        <f>SUMIF('Prog-II Detalle'!$A$6:$A$9,A26,'Prog-II Detalle'!$D$6:$D$9)</f>
        <v>0</v>
      </c>
      <c r="F26" s="64"/>
      <c r="G26" s="51">
        <f>SUMIF('Prog-III Detalle'!$A$6:$A$10,A26,'Prog-III Detalle'!$D$6:$D$10)</f>
        <v>0</v>
      </c>
      <c r="H26" s="52">
        <f t="shared" si="0"/>
        <v>0</v>
      </c>
      <c r="I26" s="51">
        <f t="shared" si="5"/>
        <v>0</v>
      </c>
      <c r="J26" s="65">
        <f t="shared" si="3"/>
        <v>0</v>
      </c>
    </row>
    <row r="27" spans="1:10" s="84" customFormat="1" ht="16.5" customHeight="1">
      <c r="A27" s="181">
        <v>8</v>
      </c>
      <c r="B27" s="182" t="s">
        <v>53</v>
      </c>
      <c r="C27" s="183">
        <f>+C28</f>
        <v>0</v>
      </c>
      <c r="D27" s="184" t="e">
        <f t="shared" si="1"/>
        <v>#REF!</v>
      </c>
      <c r="E27" s="185">
        <f>+E28</f>
        <v>0</v>
      </c>
      <c r="F27" s="184"/>
      <c r="G27" s="185"/>
      <c r="H27" s="184">
        <f t="shared" si="0"/>
        <v>0</v>
      </c>
      <c r="I27" s="185">
        <f t="shared" si="5"/>
        <v>0</v>
      </c>
      <c r="J27" s="186">
        <f t="shared" si="3"/>
        <v>0</v>
      </c>
    </row>
    <row r="28" spans="1:10" ht="14.25" customHeight="1">
      <c r="A28" s="62" t="s">
        <v>29</v>
      </c>
      <c r="B28" s="63" t="s">
        <v>64</v>
      </c>
      <c r="C28" s="51">
        <f>SUMIF('Prog-I Detalle'!$A$6:$A$10,A28,'Prog-I Detalle'!$D$6:$D$10)</f>
        <v>0</v>
      </c>
      <c r="D28" s="64" t="e">
        <f t="shared" si="1"/>
        <v>#REF!</v>
      </c>
      <c r="E28" s="51">
        <f>SUMIF('Prog-II Detalle'!$A$6:$A$9,A28,'Prog-II Detalle'!$D$6:$D$9)</f>
        <v>0</v>
      </c>
      <c r="F28" s="64"/>
      <c r="G28" s="51">
        <f>SUMIF('Prog-III Detalle'!$A$6:$A$10,A28,'Prog-III Detalle'!$D$6:$D$10)</f>
        <v>0</v>
      </c>
      <c r="H28" s="52">
        <f t="shared" si="0"/>
        <v>0</v>
      </c>
      <c r="I28" s="51">
        <f t="shared" si="5"/>
        <v>0</v>
      </c>
      <c r="J28" s="65">
        <f t="shared" si="3"/>
        <v>0</v>
      </c>
    </row>
    <row r="29" spans="1:10" s="84" customFormat="1" ht="16.5" customHeight="1">
      <c r="A29" s="181">
        <v>9</v>
      </c>
      <c r="B29" s="182" t="s">
        <v>69</v>
      </c>
      <c r="C29" s="183">
        <f>SUM(C30:C30)</f>
        <v>0</v>
      </c>
      <c r="D29" s="184" t="e">
        <f t="shared" si="1"/>
        <v>#REF!</v>
      </c>
      <c r="E29" s="185">
        <f>SUM(E30:E30)</f>
        <v>0</v>
      </c>
      <c r="F29" s="184"/>
      <c r="G29" s="185">
        <f>SUM(G30:G30)</f>
        <v>0</v>
      </c>
      <c r="H29" s="184">
        <f t="shared" si="0"/>
        <v>0</v>
      </c>
      <c r="I29" s="185">
        <f t="shared" si="5"/>
        <v>0</v>
      </c>
      <c r="J29" s="186">
        <f t="shared" si="3"/>
        <v>0</v>
      </c>
    </row>
    <row r="30" spans="1:10" ht="26.25" thickBot="1">
      <c r="A30" s="56" t="s">
        <v>30</v>
      </c>
      <c r="B30" s="57" t="s">
        <v>65</v>
      </c>
      <c r="C30" s="58">
        <f>SUMIF('Prog-I Detalle'!$A$6:$A$10,A30,'Prog-I Detalle'!$D$6:$D$10)</f>
        <v>0</v>
      </c>
      <c r="D30" s="59" t="e">
        <f t="shared" si="1"/>
        <v>#REF!</v>
      </c>
      <c r="E30" s="58">
        <f>SUMIF('Prog-II Detalle'!$A$6:$A$9,A30,'Prog-II Detalle'!$D$6:$D$9)</f>
        <v>0</v>
      </c>
      <c r="F30" s="59"/>
      <c r="G30" s="58">
        <f>SUMIF('Prog-III Detalle'!$A$6:$A$10,A30,'Prog-III Detalle'!$D$6:$D$10)</f>
        <v>0</v>
      </c>
      <c r="H30" s="60">
        <f t="shared" si="0"/>
        <v>0</v>
      </c>
      <c r="I30" s="58">
        <f t="shared" si="5"/>
        <v>0</v>
      </c>
      <c r="J30" s="61">
        <f t="shared" si="3"/>
        <v>0</v>
      </c>
    </row>
    <row r="31" ht="12.75">
      <c r="G31" s="51"/>
    </row>
    <row r="32" ht="12.75">
      <c r="G32" s="51"/>
    </row>
    <row r="33" ht="12.75">
      <c r="G33" s="51"/>
    </row>
    <row r="34" ht="12.75">
      <c r="G34" s="51"/>
    </row>
  </sheetData>
  <sheetProtection/>
  <mergeCells count="3">
    <mergeCell ref="A1:J1"/>
    <mergeCell ref="A2:J2"/>
    <mergeCell ref="A3:J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0" r:id="rId1"/>
  <ignoredErrors>
    <ignoredError sqref="E27 H27 E28:E30 J17:J30 E17:E26 G28:H30 G17:H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48"/>
  <sheetViews>
    <sheetView showGridLines="0" zoomScalePageLayoutView="0" workbookViewId="0" topLeftCell="A1">
      <selection activeCell="K19" sqref="K19"/>
    </sheetView>
  </sheetViews>
  <sheetFormatPr defaultColWidth="9.140625" defaultRowHeight="12.75"/>
  <cols>
    <col min="1" max="1" width="10.00390625" style="0" customWidth="1"/>
    <col min="2" max="2" width="36.28125" style="0" customWidth="1"/>
    <col min="3" max="4" width="14.57421875" style="0" customWidth="1"/>
    <col min="5" max="5" width="15.57421875" style="0" customWidth="1"/>
    <col min="6" max="6" width="16.7109375" style="0" customWidth="1"/>
  </cols>
  <sheetData>
    <row r="1" spans="1:6" ht="12.75">
      <c r="A1" s="283" t="str">
        <f>+'Gral. de Egresos'!A2</f>
        <v>MUNICIPALIDAD DE SANTA ANA</v>
      </c>
      <c r="B1" s="283"/>
      <c r="C1" s="283"/>
      <c r="D1" s="283"/>
      <c r="E1" s="283"/>
      <c r="F1" s="283"/>
    </row>
    <row r="2" spans="1:6" ht="12.75">
      <c r="A2" s="284" t="s">
        <v>136</v>
      </c>
      <c r="B2" s="283"/>
      <c r="C2" s="283"/>
      <c r="D2" s="283"/>
      <c r="E2" s="283"/>
      <c r="F2" s="283"/>
    </row>
    <row r="3" spans="1:6" ht="12.75">
      <c r="A3" s="283" t="s">
        <v>104</v>
      </c>
      <c r="B3" s="283"/>
      <c r="C3" s="283"/>
      <c r="D3" s="283"/>
      <c r="E3" s="283"/>
      <c r="F3" s="283"/>
    </row>
    <row r="4" spans="1:6" ht="12.75">
      <c r="A4" s="283" t="s">
        <v>105</v>
      </c>
      <c r="B4" s="283"/>
      <c r="C4" s="283"/>
      <c r="D4" s="283"/>
      <c r="E4" s="283"/>
      <c r="F4" s="283"/>
    </row>
    <row r="6" spans="1:6" ht="51">
      <c r="A6" s="187"/>
      <c r="B6" s="187"/>
      <c r="C6" s="188" t="s">
        <v>17</v>
      </c>
      <c r="D6" s="188" t="s">
        <v>4</v>
      </c>
      <c r="E6" s="188" t="s">
        <v>5</v>
      </c>
      <c r="F6" s="188" t="s">
        <v>6</v>
      </c>
    </row>
    <row r="7" spans="1:6" s="5" customFormat="1" ht="12.75">
      <c r="A7" s="3"/>
      <c r="B7" s="3"/>
      <c r="C7" s="4"/>
      <c r="D7" s="4"/>
      <c r="E7" s="4"/>
      <c r="F7" s="4"/>
    </row>
    <row r="8" spans="1:6" ht="12.75">
      <c r="A8" s="189" t="s">
        <v>0</v>
      </c>
      <c r="B8" s="190" t="s">
        <v>1</v>
      </c>
      <c r="C8" s="191">
        <f>SUM(C10:C28)</f>
        <v>0</v>
      </c>
      <c r="D8" s="191">
        <f>SUM(D10:D28)</f>
        <v>0</v>
      </c>
      <c r="E8" s="191">
        <f>SUM(E10:E28)</f>
        <v>44652500</v>
      </c>
      <c r="F8" s="192">
        <f>SUM(F10:F28)</f>
        <v>44652500</v>
      </c>
    </row>
    <row r="9" spans="1:6" ht="12.75">
      <c r="A9" s="8"/>
      <c r="B9" s="9"/>
      <c r="C9" s="17" t="s">
        <v>7</v>
      </c>
      <c r="D9" s="17"/>
      <c r="E9" s="17"/>
      <c r="F9" s="12"/>
    </row>
    <row r="10" spans="1:6" ht="15" customHeight="1">
      <c r="A10" s="8">
        <v>0</v>
      </c>
      <c r="B10" s="9" t="s">
        <v>97</v>
      </c>
      <c r="C10" s="17"/>
      <c r="D10" s="17"/>
      <c r="E10" s="17"/>
      <c r="F10" s="25">
        <f>+C10+D10+E10</f>
        <v>0</v>
      </c>
    </row>
    <row r="11" spans="1:6" ht="12.75">
      <c r="A11" s="8"/>
      <c r="B11" s="9"/>
      <c r="C11" s="17"/>
      <c r="D11" s="17"/>
      <c r="E11" s="17"/>
      <c r="F11" s="25"/>
    </row>
    <row r="12" spans="1:6" ht="15" customHeight="1">
      <c r="A12" s="8">
        <v>1</v>
      </c>
      <c r="B12" s="9" t="s">
        <v>98</v>
      </c>
      <c r="C12" s="17"/>
      <c r="D12" s="17">
        <f>'Gral y X Prog.'!E8</f>
        <v>0</v>
      </c>
      <c r="E12" s="17">
        <f>+'Gral y X Prog.'!G8</f>
        <v>0</v>
      </c>
      <c r="F12" s="25">
        <f aca="true" t="shared" si="0" ref="F12:F28">+C12+D12+E12</f>
        <v>0</v>
      </c>
    </row>
    <row r="13" spans="1:6" ht="12.75">
      <c r="A13" s="8"/>
      <c r="B13" s="9"/>
      <c r="C13" s="17"/>
      <c r="D13" s="17"/>
      <c r="E13" s="17"/>
      <c r="F13" s="25"/>
    </row>
    <row r="14" spans="1:6" ht="15" customHeight="1">
      <c r="A14" s="8">
        <v>2</v>
      </c>
      <c r="B14" s="9" t="s">
        <v>99</v>
      </c>
      <c r="C14" s="17">
        <f>+'Gral y X Prog.'!C10</f>
        <v>0</v>
      </c>
      <c r="D14" s="17">
        <f>+'Gral y X Prog.'!E10</f>
        <v>0</v>
      </c>
      <c r="E14" s="17">
        <f>+'Gral y X Prog.'!G10</f>
        <v>0</v>
      </c>
      <c r="F14" s="25">
        <f t="shared" si="0"/>
        <v>0</v>
      </c>
    </row>
    <row r="15" spans="1:6" ht="12.75">
      <c r="A15" s="8"/>
      <c r="B15" s="9"/>
      <c r="C15" s="17"/>
      <c r="D15" s="17"/>
      <c r="E15" s="17"/>
      <c r="F15" s="25"/>
    </row>
    <row r="16" spans="1:6" ht="15" customHeight="1">
      <c r="A16" s="8">
        <v>3</v>
      </c>
      <c r="B16" s="9" t="s">
        <v>100</v>
      </c>
      <c r="C16" s="17">
        <f>+'Gral y X Prog.'!C13</f>
        <v>0</v>
      </c>
      <c r="D16" s="17">
        <f>+'Gral y X Prog.'!E13</f>
        <v>0</v>
      </c>
      <c r="E16" s="17">
        <f>+'Gral y X Prog.'!G13</f>
        <v>0</v>
      </c>
      <c r="F16" s="25">
        <f t="shared" si="0"/>
        <v>0</v>
      </c>
    </row>
    <row r="17" spans="1:6" ht="12.75">
      <c r="A17" s="8"/>
      <c r="B17" s="9"/>
      <c r="C17" s="17"/>
      <c r="D17" s="17"/>
      <c r="E17" s="17"/>
      <c r="F17" s="25"/>
    </row>
    <row r="18" spans="1:6" ht="15.75" customHeight="1">
      <c r="A18" s="8">
        <v>4</v>
      </c>
      <c r="B18" s="9" t="s">
        <v>2</v>
      </c>
      <c r="C18" s="17">
        <v>0</v>
      </c>
      <c r="D18" s="17">
        <v>0</v>
      </c>
      <c r="E18" s="17">
        <v>0</v>
      </c>
      <c r="F18" s="25">
        <f t="shared" si="0"/>
        <v>0</v>
      </c>
    </row>
    <row r="19" spans="1:6" ht="12.75">
      <c r="A19" s="8"/>
      <c r="B19" s="9"/>
      <c r="C19" s="17"/>
      <c r="D19" s="17"/>
      <c r="E19" s="17"/>
      <c r="F19" s="25"/>
    </row>
    <row r="20" spans="1:6" ht="15" customHeight="1">
      <c r="A20" s="8">
        <v>5</v>
      </c>
      <c r="B20" s="9" t="s">
        <v>86</v>
      </c>
      <c r="C20" s="17">
        <f>+'Gral y X Prog.'!C17</f>
        <v>0</v>
      </c>
      <c r="D20" s="17">
        <f>+'Gral y X Prog.'!E17</f>
        <v>0</v>
      </c>
      <c r="E20" s="17">
        <f>+'Gral y X Prog.'!G17</f>
        <v>44652500</v>
      </c>
      <c r="F20" s="25">
        <f t="shared" si="0"/>
        <v>44652500</v>
      </c>
    </row>
    <row r="21" spans="1:6" ht="12.75">
      <c r="A21" s="8"/>
      <c r="B21" s="9"/>
      <c r="C21" s="17"/>
      <c r="D21" s="17"/>
      <c r="E21" s="17"/>
      <c r="F21" s="25"/>
    </row>
    <row r="22" spans="1:6" ht="15" customHeight="1">
      <c r="A22" s="8">
        <v>6</v>
      </c>
      <c r="B22" s="9" t="s">
        <v>101</v>
      </c>
      <c r="C22" s="17"/>
      <c r="D22" s="17">
        <f>+'Gral y X Prog.'!E20</f>
        <v>0</v>
      </c>
      <c r="E22" s="17">
        <f>+'Gral y X Prog.'!G20</f>
        <v>0</v>
      </c>
      <c r="F22" s="25">
        <f t="shared" si="0"/>
        <v>0</v>
      </c>
    </row>
    <row r="23" spans="1:6" ht="12.75">
      <c r="A23" s="8"/>
      <c r="B23" s="9"/>
      <c r="C23" s="17"/>
      <c r="D23" s="17"/>
      <c r="E23" s="17"/>
      <c r="F23" s="25"/>
    </row>
    <row r="24" spans="1:6" ht="15" customHeight="1">
      <c r="A24" s="8">
        <v>7</v>
      </c>
      <c r="B24" s="9" t="s">
        <v>102</v>
      </c>
      <c r="C24" s="17">
        <f>+'Gral y X Prog.'!C22</f>
        <v>0</v>
      </c>
      <c r="D24" s="17">
        <f>+'Gral y X Prog.'!E22</f>
        <v>0</v>
      </c>
      <c r="E24" s="17">
        <f>+'Gral y X Prog.'!G22</f>
        <v>0</v>
      </c>
      <c r="F24" s="25">
        <f t="shared" si="0"/>
        <v>0</v>
      </c>
    </row>
    <row r="25" spans="1:6" ht="13.5" customHeight="1">
      <c r="A25" s="8"/>
      <c r="B25" s="9"/>
      <c r="C25" s="17"/>
      <c r="D25" s="17"/>
      <c r="E25" s="17"/>
      <c r="F25" s="25"/>
    </row>
    <row r="26" spans="1:6" ht="15.75" customHeight="1">
      <c r="A26" s="8">
        <v>8</v>
      </c>
      <c r="B26" s="9" t="s">
        <v>103</v>
      </c>
      <c r="C26" s="17">
        <f>+'Gral y X Prog.'!C27</f>
        <v>0</v>
      </c>
      <c r="D26" s="17">
        <f>+'Gral y X Prog.'!E27</f>
        <v>0</v>
      </c>
      <c r="E26" s="17">
        <f>+'Gral y X Prog.'!G27</f>
        <v>0</v>
      </c>
      <c r="F26" s="25">
        <f t="shared" si="0"/>
        <v>0</v>
      </c>
    </row>
    <row r="27" spans="1:6" ht="12.75">
      <c r="A27" s="8"/>
      <c r="B27" s="9"/>
      <c r="C27" s="17"/>
      <c r="D27" s="17"/>
      <c r="E27" s="17"/>
      <c r="F27" s="25"/>
    </row>
    <row r="28" spans="1:6" ht="15" customHeight="1">
      <c r="A28" s="8">
        <v>9</v>
      </c>
      <c r="B28" s="9" t="s">
        <v>3</v>
      </c>
      <c r="C28" s="17">
        <v>0</v>
      </c>
      <c r="D28" s="17">
        <v>0</v>
      </c>
      <c r="E28" s="17">
        <f>+'Gral y X Prog.'!G29</f>
        <v>0</v>
      </c>
      <c r="F28" s="25">
        <f t="shared" si="0"/>
        <v>0</v>
      </c>
    </row>
    <row r="29" spans="1:6" ht="12.75">
      <c r="A29" s="16"/>
      <c r="B29" s="10"/>
      <c r="C29" s="10"/>
      <c r="D29" s="10"/>
      <c r="E29" s="10"/>
      <c r="F29" s="11"/>
    </row>
    <row r="30" ht="12.75">
      <c r="D30" s="2"/>
    </row>
    <row r="34" ht="12.75">
      <c r="E34" s="2"/>
    </row>
    <row r="48" ht="12.75">
      <c r="F48" s="2"/>
    </row>
  </sheetData>
  <sheetProtection/>
  <mergeCells count="4">
    <mergeCell ref="A1:F1"/>
    <mergeCell ref="A2:F2"/>
    <mergeCell ref="A3:F3"/>
    <mergeCell ref="A4:F4"/>
  </mergeCells>
  <printOptions horizontalCentered="1"/>
  <pageMargins left="0.7874015748031497" right="0.7874015748031497" top="0.7480314960629921" bottom="0.984251968503937" header="0" footer="0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D27"/>
  <sheetViews>
    <sheetView showGridLines="0" zoomScalePageLayoutView="0" workbookViewId="0" topLeftCell="A1">
      <selection activeCell="A3" sqref="A3:D3"/>
    </sheetView>
  </sheetViews>
  <sheetFormatPr defaultColWidth="9.140625" defaultRowHeight="12.75"/>
  <cols>
    <col min="1" max="1" width="9.140625" style="0" customWidth="1"/>
    <col min="2" max="2" width="34.57421875" style="0" customWidth="1"/>
    <col min="3" max="3" width="16.57421875" style="0" customWidth="1"/>
    <col min="4" max="4" width="9.140625" style="20" customWidth="1"/>
  </cols>
  <sheetData>
    <row r="2" spans="1:4" ht="12.75">
      <c r="A2" s="283" t="s">
        <v>80</v>
      </c>
      <c r="B2" s="283"/>
      <c r="C2" s="283"/>
      <c r="D2" s="283"/>
    </row>
    <row r="3" spans="1:4" ht="12.75">
      <c r="A3" s="284" t="str">
        <f>+'Prog-I Detalle'!A2:E2</f>
        <v>PRESUPUESTO EXTRAORDINARIO 02-2012</v>
      </c>
      <c r="B3" s="283"/>
      <c r="C3" s="283"/>
      <c r="D3" s="283"/>
    </row>
    <row r="4" spans="1:4" ht="12.75">
      <c r="A4" s="283" t="s">
        <v>92</v>
      </c>
      <c r="B4" s="283"/>
      <c r="C4" s="283"/>
      <c r="D4" s="283"/>
    </row>
    <row r="6" spans="1:4" ht="15" customHeight="1">
      <c r="A6" s="148" t="s">
        <v>81</v>
      </c>
      <c r="B6" s="148" t="s">
        <v>93</v>
      </c>
      <c r="C6" s="148" t="s">
        <v>94</v>
      </c>
      <c r="D6" s="149" t="s">
        <v>95</v>
      </c>
    </row>
    <row r="7" spans="1:4" ht="12.75">
      <c r="A7" s="13"/>
      <c r="B7" s="14"/>
      <c r="C7" s="14"/>
      <c r="D7" s="21"/>
    </row>
    <row r="8" spans="1:4" ht="15" customHeight="1">
      <c r="A8" s="15"/>
      <c r="B8" s="18" t="s">
        <v>96</v>
      </c>
      <c r="C8" s="19">
        <f>+'Eg. X Partida'!F8</f>
        <v>44652500</v>
      </c>
      <c r="D8" s="24">
        <f>SUM(D10:D26)</f>
        <v>1</v>
      </c>
    </row>
    <row r="9" spans="1:4" ht="12.75">
      <c r="A9" s="15"/>
      <c r="B9" s="9"/>
      <c r="C9" s="17"/>
      <c r="D9" s="22"/>
    </row>
    <row r="10" spans="1:4" ht="15" customHeight="1">
      <c r="A10" s="8">
        <v>0</v>
      </c>
      <c r="B10" s="9" t="s">
        <v>97</v>
      </c>
      <c r="C10" s="17"/>
      <c r="D10" s="22">
        <f>+C10/$C$8</f>
        <v>0</v>
      </c>
    </row>
    <row r="11" spans="1:4" ht="12.75">
      <c r="A11" s="8"/>
      <c r="B11" s="9"/>
      <c r="C11" s="17"/>
      <c r="D11" s="22"/>
    </row>
    <row r="12" spans="1:4" ht="15" customHeight="1">
      <c r="A12" s="8">
        <v>1</v>
      </c>
      <c r="B12" s="9" t="s">
        <v>98</v>
      </c>
      <c r="C12" s="17">
        <f>'Gral y X Prog.'!I8</f>
        <v>0</v>
      </c>
      <c r="D12" s="22">
        <f>+C12/$C$8</f>
        <v>0</v>
      </c>
    </row>
    <row r="13" spans="1:4" ht="12.75">
      <c r="A13" s="8"/>
      <c r="B13" s="9"/>
      <c r="C13" s="17"/>
      <c r="D13" s="22"/>
    </row>
    <row r="14" spans="1:4" ht="15" customHeight="1">
      <c r="A14" s="8">
        <v>2</v>
      </c>
      <c r="B14" s="9" t="s">
        <v>99</v>
      </c>
      <c r="C14" s="17">
        <f>'Gral y X Prog.'!I10</f>
        <v>0</v>
      </c>
      <c r="D14" s="22">
        <f>+C14/$C$8</f>
        <v>0</v>
      </c>
    </row>
    <row r="15" spans="1:4" ht="12.75">
      <c r="A15" s="8"/>
      <c r="B15" s="9"/>
      <c r="C15" s="17"/>
      <c r="D15" s="22"/>
    </row>
    <row r="16" spans="1:4" ht="15.75" customHeight="1">
      <c r="A16" s="8">
        <v>3</v>
      </c>
      <c r="B16" s="9" t="s">
        <v>100</v>
      </c>
      <c r="C16" s="17">
        <f>+'Gral y X Prog.'!I13</f>
        <v>0</v>
      </c>
      <c r="D16" s="22">
        <f aca="true" t="shared" si="0" ref="D16:D26">+C16/$C$8</f>
        <v>0</v>
      </c>
    </row>
    <row r="17" spans="1:4" ht="12.75">
      <c r="A17" s="8"/>
      <c r="B17" s="9"/>
      <c r="C17" s="17"/>
      <c r="D17" s="22"/>
    </row>
    <row r="18" spans="1:4" ht="15" customHeight="1">
      <c r="A18" s="8">
        <v>5</v>
      </c>
      <c r="B18" s="9" t="s">
        <v>86</v>
      </c>
      <c r="C18" s="17">
        <f>'Gral y X Prog.'!I17</f>
        <v>44652500</v>
      </c>
      <c r="D18" s="22">
        <f t="shared" si="0"/>
        <v>1</v>
      </c>
    </row>
    <row r="19" spans="1:4" ht="12.75">
      <c r="A19" s="8"/>
      <c r="B19" s="9"/>
      <c r="C19" s="17"/>
      <c r="D19" s="22"/>
    </row>
    <row r="20" spans="1:4" ht="15" customHeight="1">
      <c r="A20" s="8">
        <v>6</v>
      </c>
      <c r="B20" s="9" t="s">
        <v>101</v>
      </c>
      <c r="C20" s="17">
        <f>+'Gral y X Prog.'!I20</f>
        <v>0</v>
      </c>
      <c r="D20" s="22">
        <f t="shared" si="0"/>
        <v>0</v>
      </c>
    </row>
    <row r="21" spans="1:4" ht="12.75">
      <c r="A21" s="8"/>
      <c r="B21" s="9"/>
      <c r="C21" s="17"/>
      <c r="D21" s="22"/>
    </row>
    <row r="22" spans="1:4" ht="15" customHeight="1">
      <c r="A22" s="8">
        <v>7</v>
      </c>
      <c r="B22" s="9" t="s">
        <v>102</v>
      </c>
      <c r="C22" s="17">
        <f>+'Gral y X Prog.'!I22</f>
        <v>0</v>
      </c>
      <c r="D22" s="22">
        <f t="shared" si="0"/>
        <v>0</v>
      </c>
    </row>
    <row r="23" spans="1:4" ht="13.5" customHeight="1">
      <c r="A23" s="8"/>
      <c r="B23" s="9"/>
      <c r="C23" s="17"/>
      <c r="D23" s="22"/>
    </row>
    <row r="24" spans="1:4" ht="15.75" customHeight="1">
      <c r="A24" s="8">
        <v>8</v>
      </c>
      <c r="B24" s="9" t="s">
        <v>103</v>
      </c>
      <c r="C24" s="17">
        <f>+'Gral y X Prog.'!I27</f>
        <v>0</v>
      </c>
      <c r="D24" s="22">
        <f t="shared" si="0"/>
        <v>0</v>
      </c>
    </row>
    <row r="25" spans="1:4" ht="12.75" customHeight="1">
      <c r="A25" s="8"/>
      <c r="B25" s="9"/>
      <c r="C25" s="9"/>
      <c r="D25" s="22"/>
    </row>
    <row r="26" spans="1:4" ht="15.75" customHeight="1">
      <c r="A26" s="8">
        <v>9</v>
      </c>
      <c r="B26" s="9" t="s">
        <v>3</v>
      </c>
      <c r="C26" s="17">
        <f>+'Gral y X Prog.'!G29</f>
        <v>0</v>
      </c>
      <c r="D26" s="22">
        <f t="shared" si="0"/>
        <v>0</v>
      </c>
    </row>
    <row r="27" spans="1:4" ht="12.75">
      <c r="A27" s="16"/>
      <c r="B27" s="10"/>
      <c r="C27" s="10"/>
      <c r="D27" s="23"/>
    </row>
  </sheetData>
  <sheetProtection/>
  <mergeCells count="3">
    <mergeCell ref="A2:D2"/>
    <mergeCell ref="A3:D3"/>
    <mergeCell ref="A4:D4"/>
  </mergeCells>
  <printOptions horizontalCentered="1"/>
  <pageMargins left="0.7874015748031497" right="0.7874015748031497" top="0.7480314960629921" bottom="0.984251968503937" header="0" footer="0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4.7109375" style="0" customWidth="1"/>
    <col min="2" max="2" width="43.140625" style="0" customWidth="1"/>
    <col min="3" max="3" width="29.140625" style="0" customWidth="1"/>
    <col min="5" max="5" width="8.140625" style="0" customWidth="1"/>
    <col min="6" max="6" width="14.140625" style="0" bestFit="1" customWidth="1"/>
  </cols>
  <sheetData>
    <row r="1" spans="1:6" ht="15.75">
      <c r="A1" s="286" t="s">
        <v>80</v>
      </c>
      <c r="B1" s="286"/>
      <c r="C1" s="286"/>
      <c r="D1" s="286"/>
      <c r="E1" s="286"/>
      <c r="F1" s="286"/>
    </row>
    <row r="2" spans="1:6" ht="15.75">
      <c r="A2" s="286" t="s">
        <v>109</v>
      </c>
      <c r="B2" s="286"/>
      <c r="C2" s="286"/>
      <c r="D2" s="286"/>
      <c r="E2" s="286"/>
      <c r="F2" s="286"/>
    </row>
    <row r="3" spans="1:6" ht="15.75">
      <c r="A3" s="286" t="s">
        <v>114</v>
      </c>
      <c r="B3" s="286"/>
      <c r="C3" s="286"/>
      <c r="D3" s="286"/>
      <c r="E3" s="286"/>
      <c r="F3" s="286"/>
    </row>
    <row r="4" spans="1:6" ht="15.75">
      <c r="A4" s="257"/>
      <c r="B4" s="258"/>
      <c r="C4" s="258"/>
      <c r="D4" s="258"/>
      <c r="E4" s="258"/>
      <c r="F4" s="258"/>
    </row>
    <row r="5" spans="1:7" ht="15.75">
      <c r="A5" s="268" t="s">
        <v>115</v>
      </c>
      <c r="B5" s="268"/>
      <c r="C5" s="268"/>
      <c r="D5" s="268"/>
      <c r="E5" s="268"/>
      <c r="F5" s="268"/>
      <c r="G5" s="244"/>
    </row>
    <row r="6" spans="1:7" ht="16.5" thickBot="1">
      <c r="A6" s="285"/>
      <c r="B6" s="285"/>
      <c r="C6" s="6"/>
      <c r="D6" s="285"/>
      <c r="E6" s="285"/>
      <c r="F6" s="6"/>
      <c r="G6" s="244"/>
    </row>
    <row r="7" spans="1:7" ht="16.5" thickBot="1">
      <c r="A7" s="289" t="s">
        <v>116</v>
      </c>
      <c r="B7" s="290"/>
      <c r="C7" s="245" t="s">
        <v>117</v>
      </c>
      <c r="D7" s="289" t="s">
        <v>0</v>
      </c>
      <c r="E7" s="290"/>
      <c r="F7" s="245" t="s">
        <v>83</v>
      </c>
      <c r="G7" s="244"/>
    </row>
    <row r="8" spans="1:7" ht="16.5" thickBot="1">
      <c r="A8" s="291"/>
      <c r="B8" s="292"/>
      <c r="C8" s="246"/>
      <c r="D8" s="291"/>
      <c r="E8" s="292"/>
      <c r="F8" s="247"/>
      <c r="G8" s="244"/>
    </row>
    <row r="9" spans="1:7" ht="16.5" thickBot="1">
      <c r="A9" s="287"/>
      <c r="B9" s="288"/>
      <c r="C9" s="255"/>
      <c r="D9" s="287"/>
      <c r="E9" s="288"/>
      <c r="F9" s="256"/>
      <c r="G9" s="244"/>
    </row>
    <row r="10" spans="1:7" ht="17.25" customHeight="1" thickBot="1">
      <c r="A10" s="294" t="s">
        <v>137</v>
      </c>
      <c r="B10" s="295"/>
      <c r="C10" s="295"/>
      <c r="D10" s="295"/>
      <c r="E10" s="295"/>
      <c r="F10" s="296"/>
      <c r="G10" s="244"/>
    </row>
    <row r="11" spans="1:7" ht="16.5" thickBot="1">
      <c r="A11" s="249"/>
      <c r="B11" s="248"/>
      <c r="C11" s="246"/>
      <c r="D11" s="249"/>
      <c r="E11" s="248"/>
      <c r="F11" s="246"/>
      <c r="G11" s="244"/>
    </row>
    <row r="12" spans="1:7" ht="32.25" customHeight="1" thickBot="1">
      <c r="A12" s="297" t="s">
        <v>118</v>
      </c>
      <c r="B12" s="298"/>
      <c r="C12" s="250"/>
      <c r="D12" s="299"/>
      <c r="E12" s="300"/>
      <c r="F12" s="251">
        <f>SUM(F8:F11)</f>
        <v>0</v>
      </c>
      <c r="G12" s="244"/>
    </row>
    <row r="13" spans="1:7" ht="15.75">
      <c r="A13" s="301"/>
      <c r="B13" s="301"/>
      <c r="C13" s="6"/>
      <c r="D13" s="301"/>
      <c r="E13" s="301"/>
      <c r="F13" s="6"/>
      <c r="G13" s="244"/>
    </row>
    <row r="14" spans="1:7" ht="15.75">
      <c r="A14" s="252"/>
      <c r="B14" s="252"/>
      <c r="C14" s="6"/>
      <c r="D14" s="252"/>
      <c r="E14" s="252"/>
      <c r="F14" s="6"/>
      <c r="G14" s="244"/>
    </row>
    <row r="15" spans="1:7" ht="15.75">
      <c r="A15" s="293" t="s">
        <v>119</v>
      </c>
      <c r="B15" s="293"/>
      <c r="C15" s="293"/>
      <c r="D15" s="293"/>
      <c r="E15" s="293"/>
      <c r="F15" s="253"/>
      <c r="G15" s="244"/>
    </row>
    <row r="16" spans="1:7" ht="12.75">
      <c r="A16" s="253" t="s">
        <v>142</v>
      </c>
      <c r="B16" s="254"/>
      <c r="C16" s="254"/>
      <c r="D16" s="254"/>
      <c r="E16" s="253"/>
      <c r="F16" s="293"/>
      <c r="G16" s="293"/>
    </row>
  </sheetData>
  <sheetProtection/>
  <mergeCells count="20">
    <mergeCell ref="A15:C15"/>
    <mergeCell ref="D15:E15"/>
    <mergeCell ref="F16:G16"/>
    <mergeCell ref="A10:F10"/>
    <mergeCell ref="A12:B12"/>
    <mergeCell ref="D12:E12"/>
    <mergeCell ref="A13:B13"/>
    <mergeCell ref="D13:E13"/>
    <mergeCell ref="A9:B9"/>
    <mergeCell ref="D9:E9"/>
    <mergeCell ref="A7:B7"/>
    <mergeCell ref="D7:E7"/>
    <mergeCell ref="A8:B8"/>
    <mergeCell ref="D8:E8"/>
    <mergeCell ref="A6:B6"/>
    <mergeCell ref="D6:E6"/>
    <mergeCell ref="A1:F1"/>
    <mergeCell ref="A2:F2"/>
    <mergeCell ref="A3:F3"/>
    <mergeCell ref="A5:F5"/>
  </mergeCells>
  <printOptions horizontalCentered="1"/>
  <pageMargins left="0.3937007874015748" right="0.3937007874015748" top="0.984251968503937" bottom="0.984251968503937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M27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1" width="17.8515625" style="112" customWidth="1"/>
    <col min="2" max="2" width="36.140625" style="112" customWidth="1"/>
    <col min="3" max="3" width="14.7109375" style="112" customWidth="1"/>
    <col min="4" max="6" width="9.7109375" style="112" customWidth="1"/>
    <col min="7" max="7" width="35.00390625" style="112" customWidth="1"/>
    <col min="8" max="8" width="14.7109375" style="112" customWidth="1"/>
    <col min="9" max="9" width="12.00390625" style="212" bestFit="1" customWidth="1"/>
    <col min="10" max="10" width="11.421875" style="212" customWidth="1"/>
    <col min="11" max="16384" width="11.421875" style="112" customWidth="1"/>
  </cols>
  <sheetData>
    <row r="1" spans="1:8" ht="15">
      <c r="A1" s="302" t="e">
        <f>+#REF!</f>
        <v>#REF!</v>
      </c>
      <c r="B1" s="302"/>
      <c r="C1" s="302"/>
      <c r="D1" s="302"/>
      <c r="E1" s="302"/>
      <c r="F1" s="302"/>
      <c r="G1" s="302"/>
      <c r="H1" s="302"/>
    </row>
    <row r="2" spans="1:8" ht="15">
      <c r="A2" s="302" t="s">
        <v>139</v>
      </c>
      <c r="B2" s="302"/>
      <c r="C2" s="302"/>
      <c r="D2" s="302"/>
      <c r="E2" s="302"/>
      <c r="F2" s="302"/>
      <c r="G2" s="302"/>
      <c r="H2" s="302"/>
    </row>
    <row r="3" spans="1:8" ht="15">
      <c r="A3" s="302" t="s">
        <v>8</v>
      </c>
      <c r="B3" s="302"/>
      <c r="C3" s="302"/>
      <c r="D3" s="302"/>
      <c r="E3" s="302"/>
      <c r="F3" s="302"/>
      <c r="G3" s="302"/>
      <c r="H3" s="302"/>
    </row>
    <row r="4" spans="1:8" ht="15">
      <c r="A4" s="302" t="s">
        <v>9</v>
      </c>
      <c r="B4" s="302"/>
      <c r="C4" s="302"/>
      <c r="D4" s="302"/>
      <c r="E4" s="302"/>
      <c r="F4" s="302"/>
      <c r="G4" s="302"/>
      <c r="H4" s="302"/>
    </row>
    <row r="5" spans="1:8" ht="13.5" thickBot="1">
      <c r="A5" s="95"/>
      <c r="B5" s="95"/>
      <c r="C5" s="96"/>
      <c r="D5" s="97"/>
      <c r="E5" s="98"/>
      <c r="F5" s="97"/>
      <c r="G5" s="95"/>
      <c r="H5" s="96"/>
    </row>
    <row r="6" spans="1:8" ht="12.75">
      <c r="A6" s="308" t="s">
        <v>11</v>
      </c>
      <c r="B6" s="308" t="s">
        <v>10</v>
      </c>
      <c r="C6" s="308" t="s">
        <v>83</v>
      </c>
      <c r="D6" s="312" t="s">
        <v>13</v>
      </c>
      <c r="E6" s="312" t="s">
        <v>14</v>
      </c>
      <c r="F6" s="312" t="s">
        <v>15</v>
      </c>
      <c r="G6" s="310" t="s">
        <v>12</v>
      </c>
      <c r="H6" s="303" t="s">
        <v>83</v>
      </c>
    </row>
    <row r="7" spans="1:8" ht="27.75" customHeight="1" thickBot="1">
      <c r="A7" s="309"/>
      <c r="B7" s="309"/>
      <c r="C7" s="309"/>
      <c r="D7" s="313"/>
      <c r="E7" s="313"/>
      <c r="F7" s="313"/>
      <c r="G7" s="311"/>
      <c r="H7" s="303"/>
    </row>
    <row r="8" spans="1:8" ht="15" customHeight="1">
      <c r="A8" s="99" t="s">
        <v>37</v>
      </c>
      <c r="B8" s="100" t="s">
        <v>110</v>
      </c>
      <c r="C8" s="101">
        <f>Ingresos!C15</f>
        <v>44652500</v>
      </c>
      <c r="D8" s="104" t="s">
        <v>56</v>
      </c>
      <c r="E8" s="102" t="s">
        <v>46</v>
      </c>
      <c r="F8" s="102"/>
      <c r="G8" s="214" t="s">
        <v>130</v>
      </c>
      <c r="H8" s="105">
        <v>3500000</v>
      </c>
    </row>
    <row r="9" spans="1:8" ht="15" customHeight="1">
      <c r="A9" s="99"/>
      <c r="B9" s="100"/>
      <c r="C9" s="101"/>
      <c r="D9" s="103" t="s">
        <v>56</v>
      </c>
      <c r="E9" s="102" t="s">
        <v>47</v>
      </c>
      <c r="F9" s="102"/>
      <c r="G9" s="214" t="s">
        <v>132</v>
      </c>
      <c r="H9" s="105">
        <v>6000000</v>
      </c>
    </row>
    <row r="10" spans="1:8" ht="15" customHeight="1">
      <c r="A10" s="99"/>
      <c r="B10" s="100"/>
      <c r="C10" s="101"/>
      <c r="D10" s="104" t="s">
        <v>56</v>
      </c>
      <c r="E10" s="102" t="s">
        <v>46</v>
      </c>
      <c r="F10" s="102"/>
      <c r="G10" s="214" t="s">
        <v>108</v>
      </c>
      <c r="H10" s="105">
        <v>15000000</v>
      </c>
    </row>
    <row r="11" spans="1:8" ht="28.5" customHeight="1">
      <c r="A11" s="99"/>
      <c r="B11" s="100"/>
      <c r="C11" s="101"/>
      <c r="D11" s="104" t="s">
        <v>56</v>
      </c>
      <c r="E11" s="102" t="s">
        <v>46</v>
      </c>
      <c r="F11" s="102"/>
      <c r="G11" s="214" t="s">
        <v>134</v>
      </c>
      <c r="H11" s="105">
        <v>5000000</v>
      </c>
    </row>
    <row r="12" spans="1:8" ht="30.75" customHeight="1">
      <c r="A12" s="99"/>
      <c r="B12" s="100"/>
      <c r="C12" s="101"/>
      <c r="D12" s="103" t="s">
        <v>56</v>
      </c>
      <c r="E12" s="102" t="s">
        <v>47</v>
      </c>
      <c r="F12" s="102"/>
      <c r="G12" s="214" t="s">
        <v>135</v>
      </c>
      <c r="H12" s="105">
        <v>15152500</v>
      </c>
    </row>
    <row r="13" spans="1:9" ht="15" customHeight="1">
      <c r="A13" s="99"/>
      <c r="B13" s="100"/>
      <c r="C13" s="101"/>
      <c r="D13" s="103"/>
      <c r="E13" s="102"/>
      <c r="F13" s="102"/>
      <c r="G13" s="215"/>
      <c r="H13" s="216">
        <f>SUM(H8:H12)</f>
        <v>44652500</v>
      </c>
      <c r="I13" s="213"/>
    </row>
    <row r="14" spans="1:8" ht="15" customHeight="1" thickBot="1">
      <c r="A14" s="107"/>
      <c r="B14" s="106"/>
      <c r="C14" s="108"/>
      <c r="D14" s="104"/>
      <c r="E14" s="102"/>
      <c r="F14" s="102"/>
      <c r="G14" s="134"/>
      <c r="H14" s="217"/>
    </row>
    <row r="15" spans="1:9" ht="19.5" customHeight="1" thickBot="1">
      <c r="A15" s="218" t="s">
        <v>6</v>
      </c>
      <c r="B15" s="218"/>
      <c r="C15" s="219" t="e">
        <f>+#REF!+C8</f>
        <v>#REF!</v>
      </c>
      <c r="D15" s="218"/>
      <c r="E15" s="218"/>
      <c r="F15" s="218"/>
      <c r="G15" s="218"/>
      <c r="H15" s="220">
        <f>+H13</f>
        <v>44652500</v>
      </c>
      <c r="I15" s="213"/>
    </row>
    <row r="16" spans="1:13" s="212" customFormat="1" ht="15" customHeight="1" thickBot="1">
      <c r="A16" s="129"/>
      <c r="B16" s="129"/>
      <c r="C16" s="128"/>
      <c r="D16" s="130"/>
      <c r="E16" s="131"/>
      <c r="F16" s="132"/>
      <c r="G16" s="129"/>
      <c r="H16" s="133"/>
      <c r="K16" s="112"/>
      <c r="L16" s="112"/>
      <c r="M16" s="112"/>
    </row>
    <row r="17" spans="1:8" ht="37.5" customHeight="1" thickBot="1">
      <c r="A17" s="304" t="s">
        <v>138</v>
      </c>
      <c r="B17" s="305"/>
      <c r="C17" s="305"/>
      <c r="D17" s="305"/>
      <c r="E17" s="305"/>
      <c r="F17" s="305"/>
      <c r="G17" s="305"/>
      <c r="H17" s="306"/>
    </row>
    <row r="18" spans="1:8" ht="15" customHeight="1">
      <c r="A18" s="95"/>
      <c r="B18" s="95"/>
      <c r="C18" s="96"/>
      <c r="D18" s="97"/>
      <c r="E18" s="98"/>
      <c r="F18" s="97"/>
      <c r="G18" s="109"/>
      <c r="H18" s="96"/>
    </row>
    <row r="19" spans="1:8" ht="15" customHeight="1">
      <c r="A19" s="95"/>
      <c r="B19" s="95"/>
      <c r="C19" s="96"/>
      <c r="D19" s="97"/>
      <c r="E19" s="98"/>
      <c r="F19" s="97"/>
      <c r="G19" s="109"/>
      <c r="H19" s="96"/>
    </row>
    <row r="20" spans="1:8" ht="15" customHeight="1">
      <c r="A20" s="95"/>
      <c r="B20" s="95"/>
      <c r="C20" s="96"/>
      <c r="D20" s="97"/>
      <c r="E20" s="98"/>
      <c r="F20" s="97"/>
      <c r="G20" s="109"/>
      <c r="H20" s="96"/>
    </row>
    <row r="21" spans="1:8" ht="15" customHeight="1">
      <c r="A21" s="95"/>
      <c r="B21" s="95"/>
      <c r="C21" s="96"/>
      <c r="D21" s="97"/>
      <c r="E21" s="98"/>
      <c r="F21" s="97"/>
      <c r="G21" s="109"/>
      <c r="H21" s="96"/>
    </row>
    <row r="22" spans="1:8" ht="15" customHeight="1">
      <c r="A22" s="95"/>
      <c r="B22" s="95"/>
      <c r="C22" s="96"/>
      <c r="D22" s="97"/>
      <c r="E22" s="98"/>
      <c r="F22" s="97"/>
      <c r="G22" s="109"/>
      <c r="H22" s="96"/>
    </row>
    <row r="23" spans="1:8" ht="15" customHeight="1">
      <c r="A23" s="113"/>
      <c r="B23" s="113"/>
      <c r="C23" s="96"/>
      <c r="D23" s="97"/>
      <c r="E23" s="98"/>
      <c r="F23" s="97"/>
      <c r="G23" s="109"/>
      <c r="H23" s="96"/>
    </row>
    <row r="24" spans="1:8" ht="23.25" customHeight="1">
      <c r="A24" s="307" t="s">
        <v>107</v>
      </c>
      <c r="B24" s="307"/>
      <c r="C24" s="96"/>
      <c r="D24" s="97"/>
      <c r="E24" s="98"/>
      <c r="F24" s="97"/>
      <c r="G24" s="95"/>
      <c r="H24" s="96"/>
    </row>
    <row r="25" spans="1:8" ht="15" customHeight="1">
      <c r="A25" s="95"/>
      <c r="B25" s="95"/>
      <c r="C25" s="96"/>
      <c r="D25" s="110"/>
      <c r="E25" s="110"/>
      <c r="F25" s="110"/>
      <c r="G25" s="95"/>
      <c r="H25" s="96"/>
    </row>
    <row r="26" spans="1:8" ht="15" customHeight="1">
      <c r="A26" s="95"/>
      <c r="B26" s="95"/>
      <c r="C26" s="96"/>
      <c r="D26" s="110"/>
      <c r="E26" s="110"/>
      <c r="F26" s="110"/>
      <c r="G26" s="95"/>
      <c r="H26" s="111"/>
    </row>
    <row r="27" spans="1:8" ht="15" customHeight="1">
      <c r="A27" s="95"/>
      <c r="B27" s="95"/>
      <c r="C27" s="96"/>
      <c r="D27" s="110"/>
      <c r="E27" s="110"/>
      <c r="F27" s="110"/>
      <c r="G27" s="95"/>
      <c r="H27" s="11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14">
    <mergeCell ref="A24:B24"/>
    <mergeCell ref="A6:A7"/>
    <mergeCell ref="B6:B7"/>
    <mergeCell ref="C6:C7"/>
    <mergeCell ref="G6:G7"/>
    <mergeCell ref="D6:D7"/>
    <mergeCell ref="E6:E7"/>
    <mergeCell ref="F6:F7"/>
    <mergeCell ref="A1:H1"/>
    <mergeCell ref="A2:H2"/>
    <mergeCell ref="A3:H3"/>
    <mergeCell ref="A4:H4"/>
    <mergeCell ref="H6:H7"/>
    <mergeCell ref="A17:H17"/>
  </mergeCells>
  <printOptions horizontalCentered="1"/>
  <pageMargins left="0.29527559055118113" right="0.29527559055118113" top="0.3937007874015748" bottom="0.3937007874015748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9"/>
  <sheetViews>
    <sheetView showGridLines="0" zoomScalePageLayoutView="0" workbookViewId="0" topLeftCell="A1">
      <selection activeCell="D13" sqref="D13"/>
    </sheetView>
  </sheetViews>
  <sheetFormatPr defaultColWidth="20.7109375" defaultRowHeight="12.75"/>
  <cols>
    <col min="1" max="3" width="20.7109375" style="144" customWidth="1"/>
    <col min="4" max="4" width="18.421875" style="144" customWidth="1"/>
    <col min="5" max="5" width="19.421875" style="144" customWidth="1"/>
    <col min="6" max="6" width="17.421875" style="144" customWidth="1"/>
    <col min="7" max="16384" width="20.7109375" style="144" customWidth="1"/>
  </cols>
  <sheetData>
    <row r="1" spans="1:6" ht="15.75" customHeight="1">
      <c r="A1" s="314" t="s">
        <v>80</v>
      </c>
      <c r="B1" s="314"/>
      <c r="C1" s="314"/>
      <c r="D1" s="314"/>
      <c r="E1" s="314"/>
      <c r="F1" s="314"/>
    </row>
    <row r="2" spans="1:6" ht="15.75" customHeight="1">
      <c r="A2" s="314" t="s">
        <v>136</v>
      </c>
      <c r="B2" s="314"/>
      <c r="C2" s="314"/>
      <c r="D2" s="314"/>
      <c r="E2" s="314"/>
      <c r="F2" s="314"/>
    </row>
    <row r="3" spans="1:6" ht="15" customHeight="1">
      <c r="A3" s="314" t="s">
        <v>106</v>
      </c>
      <c r="B3" s="314"/>
      <c r="C3" s="314"/>
      <c r="D3" s="314"/>
      <c r="E3" s="314"/>
      <c r="F3" s="314"/>
    </row>
    <row r="5" spans="1:6" ht="15.75" customHeight="1">
      <c r="A5" s="193"/>
      <c r="B5" s="315" t="s">
        <v>110</v>
      </c>
      <c r="C5" s="316"/>
      <c r="D5" s="317"/>
      <c r="E5" s="194">
        <f>Ingresos!C15</f>
        <v>44652500</v>
      </c>
      <c r="F5" s="195">
        <f>Ingresos!D15</f>
        <v>1</v>
      </c>
    </row>
    <row r="6" spans="1:6" ht="45.75" customHeight="1">
      <c r="A6" s="318" t="s">
        <v>140</v>
      </c>
      <c r="B6" s="319"/>
      <c r="C6" s="319"/>
      <c r="D6" s="319"/>
      <c r="E6" s="319"/>
      <c r="F6" s="320"/>
    </row>
    <row r="7" spans="1:4" ht="26.25" customHeight="1">
      <c r="A7" s="222"/>
      <c r="B7" s="222"/>
      <c r="C7" s="222"/>
      <c r="D7" s="222"/>
    </row>
    <row r="8" spans="1:5" ht="13.5" customHeight="1">
      <c r="A8" s="222"/>
      <c r="B8" s="222"/>
      <c r="C8" s="222"/>
      <c r="D8" s="222"/>
      <c r="E8" s="223"/>
    </row>
    <row r="9" spans="5:6" ht="14.25">
      <c r="E9" s="224"/>
      <c r="F9" s="225"/>
    </row>
    <row r="10" spans="3:5" ht="14.25">
      <c r="C10" s="225"/>
      <c r="D10" s="225"/>
      <c r="E10" s="225"/>
    </row>
    <row r="13" ht="14.25">
      <c r="C13" s="225"/>
    </row>
    <row r="66" ht="15" customHeight="1"/>
    <row r="67" ht="15" customHeight="1"/>
    <row r="68" ht="15" customHeight="1"/>
    <row r="70" ht="15" customHeight="1"/>
    <row r="71" s="226" customFormat="1" ht="409.5"/>
    <row r="72" s="226" customFormat="1" ht="74.25" customHeight="1"/>
    <row r="74" ht="15" customHeight="1"/>
    <row r="76" ht="47.25" customHeight="1"/>
    <row r="77" spans="7:9" ht="15">
      <c r="G77" s="227"/>
      <c r="H77" s="227"/>
      <c r="I77" s="227"/>
    </row>
    <row r="78" ht="15" customHeight="1"/>
    <row r="80" ht="41.25" customHeight="1"/>
    <row r="81" spans="7:9" ht="15">
      <c r="G81" s="227"/>
      <c r="H81" s="227"/>
      <c r="I81" s="227"/>
    </row>
    <row r="82" ht="15" customHeight="1"/>
    <row r="83" spans="7:9" ht="15">
      <c r="G83" s="227"/>
      <c r="H83" s="227"/>
      <c r="I83" s="227"/>
    </row>
    <row r="84" spans="7:9" ht="29.25" customHeight="1">
      <c r="G84" s="227"/>
      <c r="H84" s="227"/>
      <c r="I84" s="227"/>
    </row>
    <row r="85" ht="15" customHeight="1"/>
    <row r="86" s="226" customFormat="1" ht="14.25"/>
    <row r="87" s="226" customFormat="1" ht="29.25" customHeight="1"/>
    <row r="88" ht="15" customHeight="1"/>
    <row r="89" ht="15" customHeight="1"/>
    <row r="90" spans="7:9" ht="15" customHeight="1">
      <c r="G90" s="227"/>
      <c r="H90" s="227"/>
      <c r="I90" s="227"/>
    </row>
    <row r="91" spans="7:9" ht="15" customHeight="1">
      <c r="G91" s="227"/>
      <c r="H91" s="227"/>
      <c r="I91" s="227"/>
    </row>
    <row r="92" spans="7:9" ht="15" customHeight="1">
      <c r="G92" s="227"/>
      <c r="H92" s="227"/>
      <c r="I92" s="227"/>
    </row>
    <row r="93" spans="7:9" ht="15" customHeight="1">
      <c r="G93" s="227"/>
      <c r="H93" s="227"/>
      <c r="I93" s="227"/>
    </row>
    <row r="94" spans="7:9" ht="15" customHeight="1">
      <c r="G94" s="227"/>
      <c r="H94" s="227"/>
      <c r="I94" s="227"/>
    </row>
    <row r="95" spans="7:9" ht="15" customHeight="1">
      <c r="G95" s="227"/>
      <c r="H95" s="227"/>
      <c r="I95" s="227"/>
    </row>
    <row r="96" spans="7:9" ht="15" customHeight="1">
      <c r="G96" s="227"/>
      <c r="H96" s="227"/>
      <c r="I96" s="227"/>
    </row>
    <row r="97" spans="7:9" ht="23.25" customHeight="1">
      <c r="G97" s="227"/>
      <c r="H97" s="227"/>
      <c r="I97" s="227"/>
    </row>
    <row r="98" spans="7:9" ht="24.75" customHeight="1">
      <c r="G98" s="227"/>
      <c r="H98" s="227"/>
      <c r="I98" s="227"/>
    </row>
    <row r="99" spans="7:9" ht="15" customHeight="1">
      <c r="G99" s="227"/>
      <c r="H99" s="227"/>
      <c r="I99" s="227"/>
    </row>
    <row r="100" spans="7:9" ht="27" customHeight="1">
      <c r="G100" s="227"/>
      <c r="H100" s="227"/>
      <c r="I100" s="227"/>
    </row>
    <row r="101" s="226" customFormat="1" ht="24" customHeight="1"/>
    <row r="102" spans="7:9" ht="54" customHeight="1">
      <c r="G102" s="227"/>
      <c r="H102" s="227"/>
      <c r="I102" s="227"/>
    </row>
    <row r="103" spans="7:9" ht="15" customHeight="1">
      <c r="G103" s="227"/>
      <c r="H103" s="227"/>
      <c r="I103" s="227"/>
    </row>
    <row r="104" spans="7:9" ht="15" customHeight="1">
      <c r="G104" s="227"/>
      <c r="H104" s="227"/>
      <c r="I104" s="227"/>
    </row>
    <row r="105" spans="7:9" ht="15" customHeight="1">
      <c r="G105" s="227"/>
      <c r="H105" s="227"/>
      <c r="I105" s="227"/>
    </row>
    <row r="106" spans="7:9" ht="15" customHeight="1">
      <c r="G106" s="227"/>
      <c r="H106" s="227"/>
      <c r="I106" s="227"/>
    </row>
    <row r="107" spans="7:9" ht="15" customHeight="1">
      <c r="G107" s="227"/>
      <c r="H107" s="227"/>
      <c r="I107" s="227"/>
    </row>
    <row r="108" spans="7:9" ht="15" customHeight="1">
      <c r="G108" s="227"/>
      <c r="H108" s="227"/>
      <c r="I108" s="227"/>
    </row>
    <row r="109" spans="7:9" ht="15" customHeight="1">
      <c r="G109" s="227"/>
      <c r="H109" s="227"/>
      <c r="I109" s="227"/>
    </row>
    <row r="110" ht="36.75" customHeight="1"/>
    <row r="120" ht="15" customHeight="1"/>
    <row r="121" ht="15" customHeight="1"/>
    <row r="122" ht="15" customHeight="1"/>
    <row r="123" ht="19.5" customHeight="1"/>
    <row r="125" ht="19.5" customHeight="1"/>
    <row r="126" ht="15" customHeight="1"/>
    <row r="127" ht="51" customHeight="1"/>
    <row r="128" ht="15" customHeight="1"/>
    <row r="129" ht="19.5" customHeight="1"/>
    <row r="130" ht="15" customHeight="1"/>
    <row r="131" ht="42.75" customHeight="1"/>
    <row r="132" ht="15" customHeight="1"/>
    <row r="133" ht="19.5" customHeight="1"/>
    <row r="134" s="226" customFormat="1" ht="15" customHeight="1"/>
    <row r="135" s="226" customFormat="1" ht="55.5" customHeight="1"/>
    <row r="136" s="226" customFormat="1" ht="15" customHeight="1"/>
    <row r="137" ht="19.5" customHeight="1"/>
    <row r="138" s="226" customFormat="1" ht="15" customHeight="1"/>
    <row r="139" s="226" customFormat="1" ht="41.25" customHeight="1"/>
    <row r="140" s="226" customFormat="1" ht="15" customHeight="1"/>
    <row r="141" s="226" customFormat="1" ht="15" customHeight="1"/>
    <row r="142" s="226" customFormat="1" ht="15" customHeight="1"/>
    <row r="143" s="226" customFormat="1" ht="15" customHeight="1"/>
    <row r="144" s="226" customFormat="1" ht="15" customHeight="1"/>
    <row r="145" s="226" customFormat="1" ht="15" customHeight="1"/>
    <row r="146" s="226" customFormat="1" ht="15" customHeight="1"/>
    <row r="147" s="226" customFormat="1" ht="15" customHeight="1"/>
    <row r="148" s="226" customFormat="1" ht="15" customHeight="1"/>
    <row r="149" s="226" customFormat="1" ht="15" customHeight="1"/>
    <row r="150" s="226" customFormat="1" ht="15" customHeight="1"/>
    <row r="151" s="226" customFormat="1" ht="15" customHeight="1"/>
    <row r="152" s="226" customFormat="1" ht="15" customHeight="1"/>
    <row r="153" s="226" customFormat="1" ht="15" customHeight="1"/>
    <row r="154" s="226" customFormat="1" ht="15" customHeight="1"/>
    <row r="155" s="226" customFormat="1" ht="15" customHeight="1"/>
    <row r="156" s="226" customFormat="1" ht="15" customHeight="1"/>
    <row r="157" s="226" customFormat="1" ht="15" customHeight="1"/>
    <row r="158" s="226" customFormat="1" ht="15" customHeight="1"/>
    <row r="159" s="226" customFormat="1" ht="15" customHeight="1"/>
    <row r="160" s="226" customFormat="1" ht="15" customHeight="1"/>
    <row r="161" s="226" customFormat="1" ht="15" customHeight="1"/>
    <row r="162" s="226" customFormat="1" ht="15" customHeight="1"/>
    <row r="163" s="226" customFormat="1" ht="15" customHeight="1"/>
    <row r="164" s="226" customFormat="1" ht="15" customHeight="1"/>
    <row r="165" s="226" customFormat="1" ht="15" customHeight="1"/>
    <row r="166" s="226" customFormat="1" ht="15" customHeight="1"/>
    <row r="167" s="226" customFormat="1" ht="15" customHeight="1"/>
    <row r="168" s="226" customFormat="1" ht="15" customHeight="1"/>
    <row r="169" s="226" customFormat="1" ht="15" customHeight="1"/>
    <row r="170" s="226" customFormat="1" ht="15" customHeight="1"/>
    <row r="171" s="226" customFormat="1" ht="15" customHeight="1"/>
    <row r="172" s="226" customFormat="1" ht="15" customHeight="1"/>
    <row r="173" s="226" customFormat="1" ht="15" customHeight="1"/>
    <row r="174" s="226" customFormat="1" ht="15" customHeight="1"/>
    <row r="175" s="226" customFormat="1" ht="15" customHeight="1"/>
    <row r="176" s="226" customFormat="1" ht="15" customHeight="1"/>
    <row r="177" ht="15" customHeight="1"/>
    <row r="178" ht="15" customHeight="1"/>
    <row r="179" ht="15" customHeight="1"/>
    <row r="183" s="226" customFormat="1" ht="15" customHeight="1"/>
    <row r="184" s="226" customFormat="1" ht="52.5" customHeight="1"/>
    <row r="185" ht="15" customHeight="1"/>
    <row r="187" ht="15" customHeight="1"/>
    <row r="188" ht="41.25" customHeight="1"/>
    <row r="189" ht="15" customHeight="1"/>
    <row r="191" s="226" customFormat="1" ht="15" customHeight="1"/>
    <row r="192" s="226" customFormat="1" ht="55.5" customHeight="1"/>
    <row r="193" ht="15" customHeight="1"/>
    <row r="196" ht="26.25" customHeight="1"/>
    <row r="200" ht="12.75" customHeight="1"/>
    <row r="201" ht="28.5" customHeight="1"/>
    <row r="221" ht="27.75" customHeight="1"/>
    <row r="224" ht="25.5" customHeight="1"/>
    <row r="228" s="226" customFormat="1" ht="409.5"/>
    <row r="229" ht="42" customHeight="1"/>
    <row r="241" ht="33.75" customHeight="1"/>
    <row r="245" ht="26.25" customHeight="1"/>
    <row r="250" ht="39.75" customHeight="1"/>
    <row r="251" ht="14.25" customHeight="1"/>
    <row r="319" ht="15" customHeight="1"/>
    <row r="320" ht="15" customHeight="1"/>
    <row r="321" ht="27.75" customHeight="1"/>
    <row r="323" ht="15" customHeight="1"/>
    <row r="325" ht="39" customHeight="1"/>
    <row r="331" ht="25.5" customHeight="1"/>
    <row r="334" ht="28.5" customHeight="1"/>
    <row r="353" ht="25.5" customHeight="1"/>
  </sheetData>
  <sheetProtection/>
  <mergeCells count="5">
    <mergeCell ref="A1:F1"/>
    <mergeCell ref="A2:F2"/>
    <mergeCell ref="A3:F3"/>
    <mergeCell ref="B5:D5"/>
    <mergeCell ref="A6:F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I27"/>
  <sheetViews>
    <sheetView showGridLines="0" zoomScalePageLayoutView="0" workbookViewId="0" topLeftCell="A19">
      <selection activeCell="M41" sqref="M41"/>
    </sheetView>
  </sheetViews>
  <sheetFormatPr defaultColWidth="11.421875" defaultRowHeight="12.75"/>
  <cols>
    <col min="1" max="1" width="10.00390625" style="135" customWidth="1"/>
    <col min="2" max="4" width="11.421875" style="135" customWidth="1"/>
    <col min="5" max="5" width="22.28125" style="135" customWidth="1"/>
    <col min="6" max="6" width="9.00390625" style="135" customWidth="1"/>
    <col min="7" max="7" width="20.140625" style="135" customWidth="1"/>
    <col min="8" max="8" width="8.28125" style="135" customWidth="1"/>
    <col min="9" max="9" width="12.8515625" style="135" customWidth="1"/>
    <col min="10" max="10" width="14.8515625" style="135" bestFit="1" customWidth="1"/>
    <col min="11" max="11" width="19.421875" style="135" bestFit="1" customWidth="1"/>
    <col min="12" max="16384" width="11.421875" style="135" customWidth="1"/>
  </cols>
  <sheetData>
    <row r="1" spans="1:9" ht="15">
      <c r="A1" s="322" t="s">
        <v>80</v>
      </c>
      <c r="B1" s="322"/>
      <c r="C1" s="322"/>
      <c r="D1" s="322"/>
      <c r="E1" s="322"/>
      <c r="F1" s="322"/>
      <c r="G1" s="322"/>
      <c r="H1" s="322"/>
      <c r="I1" s="322"/>
    </row>
    <row r="2" spans="1:9" ht="15">
      <c r="A2" s="322" t="s">
        <v>136</v>
      </c>
      <c r="B2" s="322"/>
      <c r="C2" s="322"/>
      <c r="D2" s="322"/>
      <c r="E2" s="322"/>
      <c r="F2" s="322"/>
      <c r="G2" s="322"/>
      <c r="H2" s="322"/>
      <c r="I2" s="322"/>
    </row>
    <row r="3" spans="1:9" ht="15">
      <c r="A3" s="322" t="s">
        <v>41</v>
      </c>
      <c r="B3" s="322"/>
      <c r="C3" s="322"/>
      <c r="D3" s="322"/>
      <c r="E3" s="322"/>
      <c r="F3" s="322"/>
      <c r="G3" s="322"/>
      <c r="H3" s="322"/>
      <c r="I3" s="322"/>
    </row>
    <row r="4" spans="1:6" ht="14.25">
      <c r="A4" s="136"/>
      <c r="B4" s="136"/>
      <c r="C4" s="136"/>
      <c r="D4" s="136"/>
      <c r="E4" s="136"/>
      <c r="F4" s="136"/>
    </row>
    <row r="5" spans="1:9" ht="16.5" customHeight="1">
      <c r="A5" s="332" t="s">
        <v>87</v>
      </c>
      <c r="B5" s="332"/>
      <c r="C5" s="332"/>
      <c r="D5" s="332"/>
      <c r="E5" s="332"/>
      <c r="F5" s="332"/>
      <c r="G5" s="332"/>
      <c r="H5" s="332"/>
      <c r="I5" s="332"/>
    </row>
    <row r="6" spans="1:4" ht="15">
      <c r="A6" s="141"/>
      <c r="B6" s="141"/>
      <c r="C6" s="141"/>
      <c r="D6" s="141"/>
    </row>
    <row r="7" spans="1:9" ht="15">
      <c r="A7" s="137" t="s">
        <v>88</v>
      </c>
      <c r="B7" s="138"/>
      <c r="C7" s="138"/>
      <c r="D7" s="138"/>
      <c r="E7" s="139"/>
      <c r="F7" s="138"/>
      <c r="G7" s="139">
        <f>'Gral y X Prog.'!G17</f>
        <v>44652500</v>
      </c>
      <c r="H7" s="138"/>
      <c r="I7" s="138"/>
    </row>
    <row r="8" spans="1:9" ht="36.75" customHeight="1">
      <c r="A8" s="327" t="s">
        <v>141</v>
      </c>
      <c r="B8" s="327"/>
      <c r="C8" s="327"/>
      <c r="D8" s="327"/>
      <c r="E8" s="327"/>
      <c r="F8" s="327"/>
      <c r="G8" s="327"/>
      <c r="H8" s="327"/>
      <c r="I8" s="327"/>
    </row>
    <row r="10" ht="15">
      <c r="A10" s="142" t="s">
        <v>51</v>
      </c>
    </row>
    <row r="11" ht="15">
      <c r="A11" s="142"/>
    </row>
    <row r="12" spans="2:7" ht="15">
      <c r="B12" s="321" t="s">
        <v>78</v>
      </c>
      <c r="C12" s="321"/>
      <c r="D12" s="321"/>
      <c r="E12" s="321"/>
      <c r="F12" s="321" t="s">
        <v>83</v>
      </c>
      <c r="G12" s="321"/>
    </row>
    <row r="13" spans="1:7" s="144" customFormat="1" ht="24.75" customHeight="1">
      <c r="A13" s="143"/>
      <c r="B13" s="324" t="s">
        <v>130</v>
      </c>
      <c r="C13" s="325"/>
      <c r="D13" s="325"/>
      <c r="E13" s="326"/>
      <c r="F13" s="328">
        <v>3500000</v>
      </c>
      <c r="G13" s="329"/>
    </row>
    <row r="14" spans="1:7" s="144" customFormat="1" ht="24.75" customHeight="1">
      <c r="A14" s="143"/>
      <c r="B14" s="324" t="s">
        <v>108</v>
      </c>
      <c r="C14" s="325"/>
      <c r="D14" s="325"/>
      <c r="E14" s="326"/>
      <c r="F14" s="328">
        <v>15000000</v>
      </c>
      <c r="G14" s="329"/>
    </row>
    <row r="15" spans="1:7" s="144" customFormat="1" ht="24.75" customHeight="1">
      <c r="A15" s="143"/>
      <c r="B15" s="324" t="s">
        <v>134</v>
      </c>
      <c r="C15" s="325"/>
      <c r="D15" s="325"/>
      <c r="E15" s="326"/>
      <c r="F15" s="328">
        <v>5000000</v>
      </c>
      <c r="G15" s="329"/>
    </row>
    <row r="16" spans="2:7" ht="15">
      <c r="B16" s="321" t="s">
        <v>96</v>
      </c>
      <c r="C16" s="321"/>
      <c r="D16" s="321"/>
      <c r="E16" s="321"/>
      <c r="F16" s="330">
        <f>SUM(F13:F15)</f>
        <v>23500000</v>
      </c>
      <c r="G16" s="331"/>
    </row>
    <row r="18" ht="15">
      <c r="A18" s="142" t="s">
        <v>52</v>
      </c>
    </row>
    <row r="19" ht="15">
      <c r="A19" s="142"/>
    </row>
    <row r="20" spans="2:7" ht="15">
      <c r="B20" s="321" t="s">
        <v>78</v>
      </c>
      <c r="C20" s="321"/>
      <c r="D20" s="321"/>
      <c r="E20" s="321"/>
      <c r="F20" s="321" t="s">
        <v>83</v>
      </c>
      <c r="G20" s="321"/>
    </row>
    <row r="21" spans="2:7" ht="15" customHeight="1">
      <c r="B21" s="324" t="s">
        <v>132</v>
      </c>
      <c r="C21" s="325"/>
      <c r="D21" s="325"/>
      <c r="E21" s="326"/>
      <c r="F21" s="328">
        <v>6000000</v>
      </c>
      <c r="G21" s="329"/>
    </row>
    <row r="22" spans="2:9" ht="15" customHeight="1">
      <c r="B22" s="324" t="s">
        <v>135</v>
      </c>
      <c r="C22" s="325"/>
      <c r="D22" s="325"/>
      <c r="E22" s="326"/>
      <c r="F22" s="328">
        <v>15152500</v>
      </c>
      <c r="G22" s="329"/>
      <c r="I22" s="145"/>
    </row>
    <row r="23" spans="2:7" ht="15">
      <c r="B23" s="321" t="s">
        <v>96</v>
      </c>
      <c r="C23" s="321"/>
      <c r="D23" s="321"/>
      <c r="E23" s="321"/>
      <c r="F23" s="323">
        <f>SUM(F21:F22)</f>
        <v>21152500</v>
      </c>
      <c r="G23" s="323"/>
    </row>
    <row r="25" spans="2:7" s="140" customFormat="1" ht="15">
      <c r="B25" s="146"/>
      <c r="C25" s="146"/>
      <c r="D25" s="146"/>
      <c r="E25" s="146"/>
      <c r="F25" s="147"/>
      <c r="G25" s="147"/>
    </row>
    <row r="27" ht="14.25">
      <c r="G27" s="145"/>
    </row>
  </sheetData>
  <sheetProtection/>
  <mergeCells count="23">
    <mergeCell ref="F20:G20"/>
    <mergeCell ref="F21:G21"/>
    <mergeCell ref="F22:G22"/>
    <mergeCell ref="F15:G15"/>
    <mergeCell ref="A5:I5"/>
    <mergeCell ref="B13:E13"/>
    <mergeCell ref="B21:E21"/>
    <mergeCell ref="A8:I8"/>
    <mergeCell ref="B16:E16"/>
    <mergeCell ref="F12:G12"/>
    <mergeCell ref="F14:G14"/>
    <mergeCell ref="F13:G13"/>
    <mergeCell ref="F16:G16"/>
    <mergeCell ref="B20:E20"/>
    <mergeCell ref="A1:I1"/>
    <mergeCell ref="A2:I2"/>
    <mergeCell ref="A3:I3"/>
    <mergeCell ref="F23:G23"/>
    <mergeCell ref="B23:E23"/>
    <mergeCell ref="B22:E22"/>
    <mergeCell ref="B15:E15"/>
    <mergeCell ref="B14:E14"/>
    <mergeCell ref="B12:E1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421875" style="123" customWidth="1"/>
    <col min="2" max="2" width="18.421875" style="123" customWidth="1"/>
    <col min="3" max="3" width="45.28125" style="114" customWidth="1"/>
    <col min="4" max="4" width="26.7109375" style="124" bestFit="1" customWidth="1"/>
    <col min="5" max="5" width="64.7109375" style="114" customWidth="1"/>
    <col min="6" max="6" width="16.57421875" style="114" bestFit="1" customWidth="1"/>
    <col min="7" max="16384" width="11.421875" style="114" customWidth="1"/>
  </cols>
  <sheetData>
    <row r="1" spans="1:5" ht="15.75">
      <c r="A1" s="269" t="s">
        <v>85</v>
      </c>
      <c r="B1" s="269"/>
      <c r="C1" s="269"/>
      <c r="D1" s="269"/>
      <c r="E1" s="269"/>
    </row>
    <row r="2" spans="1:5" ht="15.75">
      <c r="A2" s="269" t="s">
        <v>136</v>
      </c>
      <c r="B2" s="269"/>
      <c r="C2" s="269"/>
      <c r="D2" s="269"/>
      <c r="E2" s="269"/>
    </row>
    <row r="3" spans="1:5" ht="16.5" thickBot="1">
      <c r="A3" s="156"/>
      <c r="B3" s="156"/>
      <c r="C3" s="156"/>
      <c r="D3" s="156"/>
      <c r="E3" s="156"/>
    </row>
    <row r="4" spans="1:5" ht="51.75" customHeight="1">
      <c r="A4" s="229" t="s">
        <v>49</v>
      </c>
      <c r="B4" s="229" t="s">
        <v>40</v>
      </c>
      <c r="C4" s="229" t="s">
        <v>15</v>
      </c>
      <c r="D4" s="229" t="s">
        <v>75</v>
      </c>
      <c r="E4" s="229" t="s">
        <v>76</v>
      </c>
    </row>
    <row r="5" spans="1:5" ht="15">
      <c r="A5" s="230"/>
      <c r="B5" s="230"/>
      <c r="C5" s="231"/>
      <c r="D5" s="232">
        <f>SUM(D6:D28)</f>
        <v>0</v>
      </c>
      <c r="E5" s="231"/>
    </row>
    <row r="6" spans="1:5" s="122" customFormat="1" ht="12.75">
      <c r="A6" s="234"/>
      <c r="B6" s="202"/>
      <c r="C6" s="234"/>
      <c r="D6" s="235"/>
      <c r="E6" s="236"/>
    </row>
    <row r="7" spans="1:5" s="122" customFormat="1" ht="15" customHeight="1">
      <c r="A7" s="228"/>
      <c r="B7" s="228"/>
      <c r="C7" s="228"/>
      <c r="D7" s="221"/>
      <c r="E7" s="233"/>
    </row>
    <row r="8" spans="1:5" s="122" customFormat="1" ht="15" customHeight="1">
      <c r="A8" s="234"/>
      <c r="B8" s="202"/>
      <c r="C8" s="234"/>
      <c r="D8" s="235"/>
      <c r="E8" s="236"/>
    </row>
    <row r="9" spans="1:5" s="122" customFormat="1" ht="15" customHeight="1">
      <c r="A9" s="228"/>
      <c r="B9" s="228"/>
      <c r="C9" s="228"/>
      <c r="D9" s="221"/>
      <c r="E9" s="233"/>
    </row>
    <row r="10" spans="1:5" s="122" customFormat="1" ht="15" customHeight="1">
      <c r="A10" s="234"/>
      <c r="B10" s="202"/>
      <c r="C10" s="234"/>
      <c r="D10" s="235"/>
      <c r="E10" s="236"/>
    </row>
    <row r="11" spans="1:5" s="122" customFormat="1" ht="15" customHeight="1">
      <c r="A11" s="234"/>
      <c r="B11" s="202"/>
      <c r="C11" s="234"/>
      <c r="D11" s="235"/>
      <c r="E11" s="236"/>
    </row>
    <row r="12" spans="1:5" s="122" customFormat="1" ht="15" customHeight="1">
      <c r="A12" s="228"/>
      <c r="B12" s="228"/>
      <c r="C12" s="228"/>
      <c r="D12" s="221"/>
      <c r="E12" s="233"/>
    </row>
    <row r="13" spans="1:5" s="122" customFormat="1" ht="15" customHeight="1">
      <c r="A13" s="228"/>
      <c r="B13" s="228"/>
      <c r="C13" s="228"/>
      <c r="D13" s="221"/>
      <c r="E13" s="233"/>
    </row>
    <row r="14" spans="1:5" s="122" customFormat="1" ht="12.75">
      <c r="A14" s="121"/>
      <c r="B14" s="87"/>
      <c r="C14" s="87"/>
      <c r="D14" s="48"/>
      <c r="E14" s="55"/>
    </row>
    <row r="15" spans="1:5" s="122" customFormat="1" ht="12.75">
      <c r="A15" s="118"/>
      <c r="B15" s="119"/>
      <c r="C15" s="119"/>
      <c r="D15" s="49"/>
      <c r="E15" s="54"/>
    </row>
    <row r="16" spans="1:5" s="122" customFormat="1" ht="12.75">
      <c r="A16" s="121"/>
      <c r="B16" s="87"/>
      <c r="C16" s="87"/>
      <c r="D16" s="48"/>
      <c r="E16" s="55"/>
    </row>
    <row r="17" spans="1:5" s="122" customFormat="1" ht="12.75">
      <c r="A17" s="118"/>
      <c r="B17" s="119"/>
      <c r="C17" s="119"/>
      <c r="D17" s="49"/>
      <c r="E17" s="54"/>
    </row>
    <row r="18" spans="1:5" s="122" customFormat="1" ht="12.75">
      <c r="A18" s="121"/>
      <c r="B18" s="87"/>
      <c r="C18" s="87"/>
      <c r="D18" s="48"/>
      <c r="E18" s="55"/>
    </row>
    <row r="19" spans="1:5" s="122" customFormat="1" ht="12.75">
      <c r="A19" s="118"/>
      <c r="B19" s="119"/>
      <c r="C19" s="119"/>
      <c r="D19" s="49"/>
      <c r="E19" s="54"/>
    </row>
    <row r="20" spans="1:5" s="122" customFormat="1" ht="12.75">
      <c r="A20" s="121"/>
      <c r="B20" s="87"/>
      <c r="C20" s="87"/>
      <c r="D20" s="48"/>
      <c r="E20" s="55"/>
    </row>
    <row r="21" spans="1:5" s="122" customFormat="1" ht="12.75">
      <c r="A21" s="118"/>
      <c r="B21" s="119"/>
      <c r="C21" s="119"/>
      <c r="D21" s="49"/>
      <c r="E21" s="54"/>
    </row>
    <row r="22" spans="1:5" s="122" customFormat="1" ht="12.75">
      <c r="A22" s="121"/>
      <c r="B22" s="87"/>
      <c r="C22" s="87"/>
      <c r="D22" s="48"/>
      <c r="E22" s="55"/>
    </row>
    <row r="23" spans="1:5" s="122" customFormat="1" ht="12.75">
      <c r="A23" s="118"/>
      <c r="B23" s="119"/>
      <c r="C23" s="119"/>
      <c r="D23" s="49"/>
      <c r="E23" s="54"/>
    </row>
    <row r="24" spans="1:5" s="122" customFormat="1" ht="12.75">
      <c r="A24" s="121"/>
      <c r="B24" s="87"/>
      <c r="C24" s="87"/>
      <c r="D24" s="48"/>
      <c r="E24" s="55"/>
    </row>
    <row r="25" spans="1:5" s="122" customFormat="1" ht="12.75">
      <c r="A25" s="118"/>
      <c r="B25" s="119"/>
      <c r="C25" s="119"/>
      <c r="D25" s="49"/>
      <c r="E25" s="54"/>
    </row>
    <row r="26" spans="1:5" s="122" customFormat="1" ht="12.75">
      <c r="A26" s="121"/>
      <c r="B26" s="87"/>
      <c r="C26" s="87"/>
      <c r="D26" s="48"/>
      <c r="E26" s="55"/>
    </row>
    <row r="27" spans="1:5" s="122" customFormat="1" ht="12.75">
      <c r="A27" s="118"/>
      <c r="B27" s="119"/>
      <c r="C27" s="119"/>
      <c r="D27" s="49"/>
      <c r="E27" s="54"/>
    </row>
    <row r="28" spans="1:5" s="122" customFormat="1" ht="13.5" thickBot="1">
      <c r="A28" s="152"/>
      <c r="B28" s="152"/>
      <c r="C28" s="152"/>
      <c r="D28" s="48"/>
      <c r="E28" s="55"/>
    </row>
    <row r="29" spans="1:5" ht="15.75" thickBot="1">
      <c r="A29" s="270" t="s">
        <v>79</v>
      </c>
      <c r="B29" s="271"/>
      <c r="C29" s="272"/>
      <c r="D29" s="166">
        <f>+SUM(D6:D28)</f>
        <v>0</v>
      </c>
      <c r="E29" s="167"/>
    </row>
    <row r="30" spans="3:5" ht="12.75">
      <c r="C30" s="88"/>
      <c r="E30" s="124"/>
    </row>
    <row r="35" ht="12.75">
      <c r="C35" s="124"/>
    </row>
    <row r="38" spans="1:4" s="150" customFormat="1" ht="12.75">
      <c r="A38" s="125"/>
      <c r="B38" s="152"/>
      <c r="C38" s="48"/>
      <c r="D38" s="50"/>
    </row>
  </sheetData>
  <sheetProtection/>
  <mergeCells count="3">
    <mergeCell ref="A1:E1"/>
    <mergeCell ref="A2:E2"/>
    <mergeCell ref="A29:C29"/>
  </mergeCells>
  <printOptions horizontalCentered="1"/>
  <pageMargins left="0.1968503937007874" right="0.1968503937007874" top="0.3937007874015748" bottom="0.15748031496062992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Rebeca Vasquez</cp:lastModifiedBy>
  <cp:lastPrinted>2012-09-04T22:27:45Z</cp:lastPrinted>
  <dcterms:created xsi:type="dcterms:W3CDTF">1996-11-27T10:00:04Z</dcterms:created>
  <dcterms:modified xsi:type="dcterms:W3CDTF">2017-03-14T16:59:04Z</dcterms:modified>
  <cp:category/>
  <cp:version/>
  <cp:contentType/>
  <cp:contentStatus/>
</cp:coreProperties>
</file>