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nisantaana-my.sharepoint.com/personal/nmontoya_santaana_go_cr/Documents/Documentos/MUNICIPALIDAD SANTA ANA/Ingresos Electrònicos/"/>
    </mc:Choice>
  </mc:AlternateContent>
  <xr:revisionPtr revIDLastSave="89" documentId="13_ncr:1_{CB10007E-20E0-425B-BEBD-4FEA9087E875}" xr6:coauthVersionLast="47" xr6:coauthVersionMax="47" xr10:uidLastSave="{8C374D46-E55C-4D96-9AD3-0F0E3092063F}"/>
  <bookViews>
    <workbookView xWindow="-120" yWindow="-120" windowWidth="20730" windowHeight="11760" activeTab="2" xr2:uid="{00000000-000D-0000-FFFF-FFFF00000000}"/>
  </bookViews>
  <sheets>
    <sheet name="2021" sheetId="2" r:id="rId1"/>
    <sheet name="2022" sheetId="3" r:id="rId2"/>
    <sheet name="2023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4" l="1"/>
  <c r="V11" i="4"/>
  <c r="T11" i="4"/>
  <c r="T4" i="4" s="1"/>
  <c r="U10" i="4" s="1"/>
  <c r="R11" i="4"/>
  <c r="R4" i="4" s="1"/>
  <c r="P11" i="4"/>
  <c r="N11" i="4"/>
  <c r="N4" i="4" s="1"/>
  <c r="L11" i="4"/>
  <c r="L4" i="4" s="1"/>
  <c r="J11" i="4"/>
  <c r="J4" i="4" s="1"/>
  <c r="H11" i="4"/>
  <c r="F11" i="4"/>
  <c r="F4" i="4" s="1"/>
  <c r="D11" i="4"/>
  <c r="D4" i="4" s="1"/>
  <c r="E5" i="4" s="1"/>
  <c r="B11" i="4"/>
  <c r="P4" i="4"/>
  <c r="Q7" i="4" s="1"/>
  <c r="P4" i="3"/>
  <c r="N4" i="3"/>
  <c r="B4" i="4" l="1"/>
  <c r="C5" i="4" s="1"/>
  <c r="X13" i="4"/>
  <c r="V13" i="4"/>
  <c r="T13" i="4"/>
  <c r="R13" i="4"/>
  <c r="P13" i="4"/>
  <c r="M6" i="4"/>
  <c r="M7" i="4"/>
  <c r="M5" i="4"/>
  <c r="M9" i="4"/>
  <c r="K10" i="4"/>
  <c r="K9" i="4"/>
  <c r="K7" i="4"/>
  <c r="K5" i="4"/>
  <c r="J13" i="4"/>
  <c r="L13" i="4"/>
  <c r="H13" i="4"/>
  <c r="O10" i="4"/>
  <c r="O8" i="4"/>
  <c r="O6" i="4"/>
  <c r="O9" i="4"/>
  <c r="O5" i="4"/>
  <c r="O7" i="4"/>
  <c r="G9" i="4"/>
  <c r="G7" i="4"/>
  <c r="G5" i="4"/>
  <c r="G8" i="4"/>
  <c r="F13" i="4"/>
  <c r="G10" i="4"/>
  <c r="G6" i="4"/>
  <c r="N13" i="4"/>
  <c r="Q6" i="4"/>
  <c r="S10" i="4"/>
  <c r="E6" i="4"/>
  <c r="E11" i="4" s="1"/>
  <c r="U6" i="4"/>
  <c r="E8" i="4"/>
  <c r="U8" i="4"/>
  <c r="E10" i="4"/>
  <c r="V4" i="4"/>
  <c r="H4" i="4"/>
  <c r="Q5" i="4"/>
  <c r="Q9" i="4"/>
  <c r="S5" i="4"/>
  <c r="S11" i="4" s="1"/>
  <c r="U5" i="4"/>
  <c r="E7" i="4"/>
  <c r="U7" i="4"/>
  <c r="M8" i="4"/>
  <c r="E9" i="4"/>
  <c r="U9" i="4"/>
  <c r="M10" i="4"/>
  <c r="Q8" i="4"/>
  <c r="Q10" i="4"/>
  <c r="S6" i="4"/>
  <c r="S8" i="4"/>
  <c r="X4" i="4"/>
  <c r="K6" i="4"/>
  <c r="K11" i="4" s="1"/>
  <c r="S7" i="4"/>
  <c r="K8" i="4"/>
  <c r="S9" i="4"/>
  <c r="F4" i="3"/>
  <c r="D4" i="3"/>
  <c r="B4" i="3"/>
  <c r="X11" i="3"/>
  <c r="X4" i="3" s="1"/>
  <c r="Y8" i="3" s="1"/>
  <c r="V11" i="3"/>
  <c r="V4" i="3" s="1"/>
  <c r="W10" i="3" s="1"/>
  <c r="T11" i="3"/>
  <c r="T4" i="3" s="1"/>
  <c r="U9" i="3" s="1"/>
  <c r="R11" i="3"/>
  <c r="R4" i="3" s="1"/>
  <c r="S10" i="3" s="1"/>
  <c r="P11" i="3"/>
  <c r="N11" i="3"/>
  <c r="L11" i="3"/>
  <c r="L4" i="3" s="1"/>
  <c r="M10" i="3" s="1"/>
  <c r="J11" i="3"/>
  <c r="J4" i="3" s="1"/>
  <c r="K10" i="3" s="1"/>
  <c r="H11" i="3"/>
  <c r="H4" i="3" s="1"/>
  <c r="F11" i="3"/>
  <c r="D11" i="3"/>
  <c r="B11" i="3"/>
  <c r="Q7" i="3"/>
  <c r="O10" i="3"/>
  <c r="G10" i="3"/>
  <c r="E9" i="3"/>
  <c r="C10" i="3"/>
  <c r="R17" i="2"/>
  <c r="C6" i="4" l="1"/>
  <c r="C10" i="4"/>
  <c r="D13" i="4"/>
  <c r="C9" i="4"/>
  <c r="C7" i="4"/>
  <c r="C8" i="4"/>
  <c r="C11" i="4"/>
  <c r="R17" i="4"/>
  <c r="M11" i="4"/>
  <c r="Q11" i="4"/>
  <c r="O11" i="4"/>
  <c r="I10" i="4"/>
  <c r="I6" i="4"/>
  <c r="I9" i="4"/>
  <c r="I7" i="4"/>
  <c r="I8" i="4"/>
  <c r="I5" i="4"/>
  <c r="I11" i="4" s="1"/>
  <c r="U11" i="4"/>
  <c r="W9" i="4"/>
  <c r="W7" i="4"/>
  <c r="W5" i="4"/>
  <c r="W10" i="4"/>
  <c r="W6" i="4"/>
  <c r="W8" i="4"/>
  <c r="G11" i="4"/>
  <c r="Y10" i="4"/>
  <c r="Y8" i="4"/>
  <c r="Y5" i="4"/>
  <c r="Y6" i="4"/>
  <c r="Y9" i="4"/>
  <c r="Y7" i="4"/>
  <c r="T13" i="3"/>
  <c r="L13" i="3"/>
  <c r="I10" i="3"/>
  <c r="I8" i="3"/>
  <c r="X13" i="3"/>
  <c r="V13" i="3"/>
  <c r="R13" i="3"/>
  <c r="P13" i="3"/>
  <c r="N13" i="3"/>
  <c r="J13" i="3"/>
  <c r="H13" i="3"/>
  <c r="U5" i="3"/>
  <c r="M7" i="3"/>
  <c r="U8" i="3"/>
  <c r="Q5" i="3"/>
  <c r="I6" i="3"/>
  <c r="I7" i="3"/>
  <c r="Y7" i="3"/>
  <c r="Q8" i="3"/>
  <c r="I9" i="3"/>
  <c r="Q9" i="3"/>
  <c r="Y9" i="3"/>
  <c r="Q10" i="3"/>
  <c r="Y10" i="3"/>
  <c r="R17" i="3"/>
  <c r="M5" i="3"/>
  <c r="U6" i="3"/>
  <c r="M8" i="3"/>
  <c r="I5" i="3"/>
  <c r="Y5" i="3"/>
  <c r="Q6" i="3"/>
  <c r="Y6" i="3"/>
  <c r="C5" i="3"/>
  <c r="K5" i="3"/>
  <c r="S5" i="3"/>
  <c r="C6" i="3"/>
  <c r="K6" i="3"/>
  <c r="S6" i="3"/>
  <c r="C7" i="3"/>
  <c r="K7" i="3"/>
  <c r="S7" i="3"/>
  <c r="C8" i="3"/>
  <c r="K8" i="3"/>
  <c r="S8" i="3"/>
  <c r="C9" i="3"/>
  <c r="K9" i="3"/>
  <c r="S9" i="3"/>
  <c r="D13" i="3"/>
  <c r="E6" i="3"/>
  <c r="E7" i="3"/>
  <c r="E8" i="3"/>
  <c r="M9" i="3"/>
  <c r="E10" i="3"/>
  <c r="U10" i="3"/>
  <c r="F13" i="3"/>
  <c r="E5" i="3"/>
  <c r="M6" i="3"/>
  <c r="U7" i="3"/>
  <c r="G5" i="3"/>
  <c r="O5" i="3"/>
  <c r="W5" i="3"/>
  <c r="G6" i="3"/>
  <c r="O6" i="3"/>
  <c r="W6" i="3"/>
  <c r="G7" i="3"/>
  <c r="O7" i="3"/>
  <c r="W7" i="3"/>
  <c r="G8" i="3"/>
  <c r="O8" i="3"/>
  <c r="W8" i="3"/>
  <c r="G9" i="3"/>
  <c r="O9" i="3"/>
  <c r="W9" i="3"/>
  <c r="W10" i="2"/>
  <c r="W9" i="2"/>
  <c r="W8" i="2"/>
  <c r="W7" i="2"/>
  <c r="W6" i="2"/>
  <c r="W5" i="2"/>
  <c r="W11" i="2" s="1"/>
  <c r="V4" i="2"/>
  <c r="W11" i="4" l="1"/>
  <c r="Y11" i="4"/>
  <c r="Y11" i="3"/>
  <c r="K11" i="3"/>
  <c r="M11" i="3"/>
  <c r="Q11" i="3"/>
  <c r="C11" i="3"/>
  <c r="I11" i="3"/>
  <c r="W11" i="3"/>
  <c r="O11" i="3"/>
  <c r="E11" i="3"/>
  <c r="G11" i="3"/>
  <c r="S11" i="3"/>
  <c r="U11" i="3"/>
  <c r="R11" i="2"/>
  <c r="R4" i="2" s="1"/>
  <c r="S10" i="2" s="1"/>
  <c r="J11" i="2"/>
  <c r="J26" i="2"/>
  <c r="I26" i="2"/>
  <c r="H26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26" i="2" l="1"/>
  <c r="S5" i="2"/>
  <c r="S9" i="2"/>
  <c r="S7" i="2"/>
  <c r="S8" i="2"/>
  <c r="S6" i="2"/>
  <c r="K26" i="2"/>
  <c r="L26" i="2"/>
  <c r="S11" i="2" l="1"/>
  <c r="X11" i="2"/>
  <c r="X4" i="2" s="1"/>
  <c r="V11" i="2"/>
  <c r="T11" i="2"/>
  <c r="T4" i="2" s="1"/>
  <c r="P11" i="2"/>
  <c r="P4" i="2" s="1"/>
  <c r="N11" i="2"/>
  <c r="N4" i="2" s="1"/>
  <c r="O6" i="2" s="1"/>
  <c r="L11" i="2"/>
  <c r="L4" i="2" s="1"/>
  <c r="M8" i="2" s="1"/>
  <c r="J4" i="2"/>
  <c r="H11" i="2"/>
  <c r="H4" i="2" s="1"/>
  <c r="F11" i="2"/>
  <c r="F4" i="2" s="1"/>
  <c r="G8" i="2" s="1"/>
  <c r="D11" i="2"/>
  <c r="D4" i="2" s="1"/>
  <c r="B11" i="2"/>
  <c r="B4" i="2" s="1"/>
  <c r="Y10" i="2" l="1"/>
  <c r="Y5" i="2"/>
  <c r="Y9" i="2"/>
  <c r="Y6" i="2"/>
  <c r="Y7" i="2"/>
  <c r="Y8" i="2"/>
  <c r="U10" i="2"/>
  <c r="U7" i="2"/>
  <c r="U6" i="2"/>
  <c r="U8" i="2"/>
  <c r="U5" i="2"/>
  <c r="U9" i="2"/>
  <c r="C10" i="2"/>
  <c r="C8" i="2"/>
  <c r="C6" i="2"/>
  <c r="C9" i="2"/>
  <c r="C7" i="2"/>
  <c r="C5" i="2"/>
  <c r="E9" i="2"/>
  <c r="E7" i="2"/>
  <c r="E5" i="2"/>
  <c r="E11" i="2" s="1"/>
  <c r="E8" i="2"/>
  <c r="E6" i="2"/>
  <c r="D13" i="2"/>
  <c r="E10" i="2"/>
  <c r="Q6" i="2"/>
  <c r="Q7" i="2"/>
  <c r="Q8" i="2"/>
  <c r="Q9" i="2"/>
  <c r="Q5" i="2"/>
  <c r="Q10" i="2"/>
  <c r="M6" i="2"/>
  <c r="O5" i="2"/>
  <c r="O7" i="2"/>
  <c r="O10" i="2"/>
  <c r="O8" i="2"/>
  <c r="O9" i="2"/>
  <c r="M7" i="2"/>
  <c r="M10" i="2"/>
  <c r="M5" i="2"/>
  <c r="M9" i="2"/>
  <c r="N13" i="2"/>
  <c r="I9" i="2"/>
  <c r="I8" i="2"/>
  <c r="I7" i="2"/>
  <c r="L13" i="2"/>
  <c r="V13" i="2"/>
  <c r="P13" i="2"/>
  <c r="X13" i="2"/>
  <c r="H13" i="2"/>
  <c r="G7" i="2"/>
  <c r="G5" i="2"/>
  <c r="G6" i="2"/>
  <c r="G10" i="2"/>
  <c r="G9" i="2"/>
  <c r="F13" i="2"/>
  <c r="J13" i="2"/>
  <c r="Y11" i="2" l="1"/>
  <c r="U11" i="2"/>
  <c r="C11" i="2"/>
  <c r="Q11" i="2"/>
  <c r="M11" i="2"/>
  <c r="O11" i="2"/>
  <c r="K10" i="2"/>
  <c r="K9" i="2"/>
  <c r="K6" i="2"/>
  <c r="K8" i="2"/>
  <c r="K7" i="2"/>
  <c r="K5" i="2"/>
  <c r="I5" i="2"/>
  <c r="I10" i="2"/>
  <c r="I6" i="2"/>
  <c r="G11" i="2"/>
  <c r="T13" i="2" l="1"/>
  <c r="R13" i="2"/>
  <c r="K11" i="2"/>
  <c r="I11" i="2"/>
</calcChain>
</file>

<file path=xl/sharedStrings.xml><?xml version="1.0" encoding="utf-8"?>
<sst xmlns="http://schemas.openxmlformats.org/spreadsheetml/2006/main" count="113" uniqueCount="36">
  <si>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</si>
  <si>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</si>
  <si>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</si>
  <si>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</si>
  <si>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</si>
  <si>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</si>
  <si>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</si>
  <si>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</si>
  <si>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</si>
  <si>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</si>
  <si>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</si>
  <si>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</si>
  <si>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Variacion Porcentual</t>
  </si>
  <si>
    <t>EC BNCR</t>
  </si>
  <si>
    <t>EC BAC</t>
  </si>
  <si>
    <t>Conectividad BNCR</t>
  </si>
  <si>
    <t>Conectividad BCR</t>
  </si>
  <si>
    <t>Conectividad BAC</t>
  </si>
  <si>
    <t>Variacion mensual ingresos electronicos</t>
  </si>
  <si>
    <t xml:space="preserve">Ingresos totales </t>
  </si>
  <si>
    <t>Cajas (plataforma de ser)</t>
  </si>
  <si>
    <t>%</t>
  </si>
  <si>
    <t>Mes</t>
  </si>
  <si>
    <t>Ingreso de contabilidad</t>
  </si>
  <si>
    <t>Ingreso de Presupuesto</t>
  </si>
  <si>
    <t>ingreso tesoreria</t>
  </si>
  <si>
    <t>difer conta</t>
  </si>
  <si>
    <t>diferencia pres</t>
  </si>
  <si>
    <t>enero</t>
  </si>
  <si>
    <t>febrero</t>
  </si>
  <si>
    <t>marzo</t>
  </si>
  <si>
    <t>abril</t>
  </si>
  <si>
    <t>mayo</t>
  </si>
  <si>
    <t>junio</t>
  </si>
  <si>
    <t>julio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</si>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</sst>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1" fillId="8" borderId="2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43" fontId="2" fillId="0" borderId="0" xfId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8" fillId="9" borderId="2" xfId="0" applyNumberFormat="1" applyFont="1" applyFill="1" applyBorder="1" applyAlignment="1">
      <alignment horizontal="center"/>
    </xf>
    <xf numFmtId="43" fontId="1" fillId="0" borderId="0" xfId="1" applyFont="1" applyFill="1" applyBorder="1" applyAlignment="1"/>
    <xf numFmtId="43" fontId="1" fillId="0" borderId="0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6"/>
  <sheetViews>
    <sheetView workbookViewId="0">
      <pane xSplit="1" topLeftCell="P1" activePane="topRight" state="frozen"/>
      <selection pane="topRight" activeCell="A21" sqref="A21"/>
    </sheetView>
  </sheetViews>
  <sheetFormatPr baseColWidth="10" defaultColWidth="11.42578125" defaultRowHeight="15" x14ac:dyDescent="0.25"/>
  <cols>
    <col min="1" max="1" width="23.28515625" bestFit="1" customWidth="1"/>
    <col min="2" max="2" width="18.5703125" customWidth="1"/>
    <col min="3" max="3" width="8" customWidth="1"/>
    <col min="4" max="4" width="19.28515625" customWidth="1"/>
    <col min="5" max="5" width="8.7109375" customWidth="1"/>
    <col min="6" max="6" width="17.140625" customWidth="1"/>
    <col min="7" max="7" width="9.140625" customWidth="1"/>
    <col min="8" max="8" width="18.5703125" customWidth="1"/>
    <col min="9" max="9" width="16.5703125" bestFit="1" customWidth="1"/>
    <col min="10" max="10" width="17.140625" customWidth="1"/>
    <col min="11" max="11" width="13.42578125" bestFit="1" customWidth="1"/>
    <col min="12" max="12" width="17.140625" customWidth="1"/>
    <col min="13" max="13" width="10.85546875" bestFit="1" customWidth="1"/>
    <col min="14" max="14" width="17.140625" bestFit="1" customWidth="1"/>
    <col min="15" max="15" width="10.85546875" customWidth="1"/>
    <col min="16" max="16" width="15.28515625" bestFit="1" customWidth="1"/>
    <col min="17" max="17" width="11.85546875" customWidth="1"/>
    <col min="18" max="18" width="18.28515625" bestFit="1" customWidth="1"/>
    <col min="19" max="19" width="13" customWidth="1"/>
    <col min="20" max="20" width="15.28515625" bestFit="1" customWidth="1"/>
    <col min="21" max="21" width="11.140625" customWidth="1"/>
    <col min="22" max="22" width="15.28515625" bestFit="1" customWidth="1"/>
    <col min="23" max="23" width="13" customWidth="1"/>
    <col min="24" max="24" width="17.140625" bestFit="1" customWidth="1"/>
    <col min="25" max="25" width="13" customWidth="1"/>
  </cols>
  <sheetData>
    <row r="1" spans="1:25" ht="19.5" thickBot="1" x14ac:dyDescent="0.3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5" ht="15.75" x14ac:dyDescent="0.25">
      <c r="B2" s="2" t="s">
        <v>0</v>
      </c>
      <c r="C2" s="2"/>
      <c r="D2" s="2" t="s">
        <v>1</v>
      </c>
      <c r="E2" s="2"/>
      <c r="F2" s="2" t="s">
        <v>2</v>
      </c>
      <c r="G2" s="2"/>
      <c r="H2" s="2" t="s">
        <v>3</v>
      </c>
      <c r="I2" s="2"/>
      <c r="J2" s="2" t="s">
        <v>4</v>
      </c>
      <c r="K2" s="2"/>
      <c r="L2" s="2" t="s">
        <v>5</v>
      </c>
      <c r="M2" s="2"/>
      <c r="N2" s="2" t="s">
        <v>6</v>
      </c>
      <c r="O2" s="2"/>
      <c r="P2" s="2" t="s">
        <v>7</v>
      </c>
      <c r="Q2" s="2"/>
      <c r="R2" s="2" t="s">
        <v>8</v>
      </c>
      <c r="S2" s="2"/>
      <c r="T2" s="2" t="s">
        <v>9</v>
      </c>
      <c r="U2" s="2"/>
      <c r="V2" s="2" t="s">
        <v>10</v>
      </c>
      <c r="W2" s="2"/>
      <c r="X2" s="2" t="s">
        <v>11</v>
      </c>
      <c r="Y2" s="2"/>
    </row>
    <row r="3" spans="1:25" ht="15.75" x14ac:dyDescent="0.25">
      <c r="B3" s="14"/>
      <c r="C3" s="14" t="s">
        <v>21</v>
      </c>
      <c r="D3" s="14"/>
      <c r="E3" s="14" t="s">
        <v>21</v>
      </c>
      <c r="F3" s="14"/>
      <c r="G3" s="14" t="s">
        <v>21</v>
      </c>
      <c r="H3" s="14"/>
      <c r="I3" s="14" t="s">
        <v>21</v>
      </c>
      <c r="J3" s="14"/>
      <c r="K3" s="14" t="s">
        <v>21</v>
      </c>
      <c r="L3" s="14"/>
      <c r="M3" s="14" t="s">
        <v>21</v>
      </c>
      <c r="N3" s="14"/>
      <c r="O3" s="14" t="s">
        <v>21</v>
      </c>
      <c r="P3" s="14"/>
      <c r="Q3" s="14" t="s">
        <v>21</v>
      </c>
      <c r="R3" s="14"/>
      <c r="S3" s="14" t="s">
        <v>21</v>
      </c>
      <c r="T3" s="14"/>
      <c r="U3" s="14" t="s">
        <v>21</v>
      </c>
      <c r="V3" s="14"/>
      <c r="W3" s="14" t="s">
        <v>21</v>
      </c>
      <c r="X3" s="14"/>
      <c r="Y3" s="14" t="s">
        <v>21</v>
      </c>
    </row>
    <row r="4" spans="1:25" ht="15.75" x14ac:dyDescent="0.25">
      <c r="A4" t="s">
        <v>19</v>
      </c>
      <c r="B4" s="10">
        <f>+B5+B11</f>
        <v>2349566647.8600001</v>
      </c>
      <c r="C4" s="10"/>
      <c r="D4" s="10">
        <f>+D5+D11</f>
        <v>1164559663.1200001</v>
      </c>
      <c r="E4" s="10"/>
      <c r="F4" s="13">
        <f>+F5+F11</f>
        <v>1770998067.8080001</v>
      </c>
      <c r="G4" s="14"/>
      <c r="H4" s="13">
        <f>+H5+H11</f>
        <v>834123667.69000006</v>
      </c>
      <c r="I4" s="14"/>
      <c r="J4" s="13">
        <f>+J5+J11</f>
        <v>614615597.4000001</v>
      </c>
      <c r="K4" s="14"/>
      <c r="L4" s="13">
        <f>+L5+L11</f>
        <v>1200181935.23</v>
      </c>
      <c r="M4" s="14"/>
      <c r="N4" s="13">
        <f>+N5+N11</f>
        <v>1040895236.0899999</v>
      </c>
      <c r="O4" s="14"/>
      <c r="P4" s="13">
        <f>+P5+P11</f>
        <v>680275455.01999998</v>
      </c>
      <c r="Q4" s="13"/>
      <c r="R4" s="13">
        <f>+R5+R11</f>
        <v>1318558406.5900002</v>
      </c>
      <c r="S4" s="13"/>
      <c r="T4" s="13">
        <f>+T5+T11</f>
        <v>749725193.97000003</v>
      </c>
      <c r="U4" s="13"/>
      <c r="V4" s="13">
        <f>+V5+V11</f>
        <v>680522178.29000008</v>
      </c>
      <c r="W4" s="13"/>
      <c r="X4" s="13">
        <f>+X5+X11</f>
        <v>1147123424.22</v>
      </c>
      <c r="Y4" s="13"/>
    </row>
    <row r="5" spans="1:25" ht="15.75" x14ac:dyDescent="0.25">
      <c r="A5" t="s">
        <v>20</v>
      </c>
      <c r="B5" s="13">
        <v>1434131196.21</v>
      </c>
      <c r="C5" s="11">
        <f>+B5/$B$4</f>
        <v>0.61038115156946737</v>
      </c>
      <c r="D5" s="13">
        <v>711907903.49000001</v>
      </c>
      <c r="E5" s="11">
        <f>+D5/$D$4</f>
        <v>0.61131080358966772</v>
      </c>
      <c r="F5" s="13">
        <v>1043813861.9299999</v>
      </c>
      <c r="G5" s="11">
        <f>+F5/F4</f>
        <v>0.58939299872977802</v>
      </c>
      <c r="H5" s="13">
        <v>363584209.32999998</v>
      </c>
      <c r="I5" s="11">
        <f>+H5/H4</f>
        <v>0.43588765480890912</v>
      </c>
      <c r="J5" s="13">
        <v>364383596.35000002</v>
      </c>
      <c r="K5" s="11">
        <f>+J5/J4</f>
        <v>0.59286421934530609</v>
      </c>
      <c r="L5" s="13">
        <v>637802122.29999995</v>
      </c>
      <c r="M5" s="11">
        <f>+L5/L4</f>
        <v>0.53142119838503743</v>
      </c>
      <c r="N5" s="13">
        <v>577843581.92999995</v>
      </c>
      <c r="O5" s="11">
        <f>+N5/N4</f>
        <v>0.55514096125619827</v>
      </c>
      <c r="P5" s="13">
        <v>409119190.38999999</v>
      </c>
      <c r="Q5" s="11">
        <f>+P5/P4</f>
        <v>0.6014022516481532</v>
      </c>
      <c r="R5" s="13">
        <v>766401655.09000003</v>
      </c>
      <c r="S5" s="11">
        <f>+R5/R4</f>
        <v>0.58124209838533847</v>
      </c>
      <c r="T5" s="13">
        <v>357913470.04000002</v>
      </c>
      <c r="U5" s="11">
        <f>+T5/T4</f>
        <v>0.4773928806430397</v>
      </c>
      <c r="V5" s="13">
        <v>423381928.72000003</v>
      </c>
      <c r="W5" s="11">
        <f>+V5/V4</f>
        <v>0.62214273425131283</v>
      </c>
      <c r="X5" s="13">
        <v>493097268.98000002</v>
      </c>
      <c r="Y5" s="11">
        <f>+X5/X4</f>
        <v>0.42985546155618543</v>
      </c>
    </row>
    <row r="6" spans="1:25" ht="15.75" x14ac:dyDescent="0.25">
      <c r="A6" s="5" t="s">
        <v>13</v>
      </c>
      <c r="B6" s="1">
        <v>368893662.81</v>
      </c>
      <c r="C6" s="11">
        <f t="shared" ref="C6:C10" si="0">+B6/$B$4</f>
        <v>0.15700497925691559</v>
      </c>
      <c r="D6" s="1">
        <v>159380778.33000001</v>
      </c>
      <c r="E6" s="11">
        <f t="shared" ref="E6:E10" si="1">+D6/$D$4</f>
        <v>0.13685926395818923</v>
      </c>
      <c r="F6" s="1">
        <v>277410064.37800002</v>
      </c>
      <c r="G6" s="11">
        <f>+F6/F4</f>
        <v>0.15664052345430057</v>
      </c>
      <c r="H6" s="1">
        <v>94883362.180000007</v>
      </c>
      <c r="I6" s="11">
        <f>+H6/H4</f>
        <v>0.11375215193541681</v>
      </c>
      <c r="J6" s="1">
        <v>68152357.980000004</v>
      </c>
      <c r="K6" s="11">
        <f>+J6/J4</f>
        <v>0.11088615106467195</v>
      </c>
      <c r="L6" s="1">
        <v>113743571.59</v>
      </c>
      <c r="M6" s="11">
        <f>+L6/L4</f>
        <v>9.4771941029259413E-2</v>
      </c>
      <c r="N6" s="1">
        <v>93119782.299999997</v>
      </c>
      <c r="O6" s="11">
        <f>+N6/N4</f>
        <v>8.9461243621205791E-2</v>
      </c>
      <c r="P6" s="1">
        <v>68357201.5</v>
      </c>
      <c r="Q6" s="11">
        <f>+P6/P4</f>
        <v>0.10048459193341072</v>
      </c>
      <c r="R6" s="1">
        <v>101911225.8</v>
      </c>
      <c r="S6" s="11">
        <f>+R6/R4</f>
        <v>7.7289883626436004E-2</v>
      </c>
      <c r="T6" s="1">
        <v>79929755.650000006</v>
      </c>
      <c r="U6" s="11">
        <f>+T6/T4</f>
        <v>0.10661207105332833</v>
      </c>
      <c r="V6" s="1">
        <v>77578661.5</v>
      </c>
      <c r="W6" s="11">
        <f>+V6/V4</f>
        <v>0.11399872623540031</v>
      </c>
      <c r="X6" s="1">
        <v>142085376.59999999</v>
      </c>
      <c r="Y6" s="11">
        <f>+X6/X4</f>
        <v>0.12386232693017546</v>
      </c>
    </row>
    <row r="7" spans="1:25" ht="15.75" x14ac:dyDescent="0.25">
      <c r="A7" s="6" t="s">
        <v>14</v>
      </c>
      <c r="B7" s="1">
        <v>94002689.430000007</v>
      </c>
      <c r="C7" s="11">
        <f t="shared" si="0"/>
        <v>4.0008522216476917E-2</v>
      </c>
      <c r="D7" s="1">
        <v>37994996.729999997</v>
      </c>
      <c r="E7" s="11">
        <f t="shared" si="1"/>
        <v>3.2626062822927147E-2</v>
      </c>
      <c r="F7" s="1">
        <v>48829517.210000001</v>
      </c>
      <c r="G7" s="11">
        <f>+F7/F4</f>
        <v>2.7571750696734117E-2</v>
      </c>
      <c r="H7" s="1">
        <v>17826979.699999999</v>
      </c>
      <c r="I7" s="11">
        <f>+H7/H4</f>
        <v>2.1372106308132417E-2</v>
      </c>
      <c r="J7" s="1">
        <v>11865985.9</v>
      </c>
      <c r="K7" s="11">
        <f>+J7/J4</f>
        <v>1.930635335353759E-2</v>
      </c>
      <c r="L7" s="1">
        <v>25785106.73</v>
      </c>
      <c r="M7" s="11">
        <f>+L7/L4</f>
        <v>2.1484331644317411E-2</v>
      </c>
      <c r="N7" s="1">
        <v>35683719.520000003</v>
      </c>
      <c r="O7" s="11">
        <f>+N7/N4</f>
        <v>3.4281758896353182E-2</v>
      </c>
      <c r="P7" s="1">
        <v>10699651.09</v>
      </c>
      <c r="Q7" s="11">
        <f>+P7/P4</f>
        <v>1.5728409736149356E-2</v>
      </c>
      <c r="R7" s="1">
        <v>19997032.52</v>
      </c>
      <c r="S7" s="11">
        <f>+R7/R4</f>
        <v>1.5165829909435317E-2</v>
      </c>
      <c r="T7" s="1">
        <v>22556998.239999998</v>
      </c>
      <c r="U7" s="11">
        <f>+T7/T4</f>
        <v>3.0087021780013181E-2</v>
      </c>
      <c r="V7" s="1">
        <v>28310729.149999999</v>
      </c>
      <c r="W7" s="11">
        <f>+V7/V4</f>
        <v>4.1601479060004366E-2</v>
      </c>
      <c r="X7" s="1">
        <v>34167238.100000001</v>
      </c>
      <c r="Y7" s="11">
        <f>+X7/X4</f>
        <v>2.9785145502745195E-2</v>
      </c>
    </row>
    <row r="8" spans="1:25" ht="15.75" x14ac:dyDescent="0.25">
      <c r="A8" s="7" t="s">
        <v>17</v>
      </c>
      <c r="B8" s="1">
        <v>168960431.66999999</v>
      </c>
      <c r="C8" s="11">
        <f t="shared" si="0"/>
        <v>7.1911316848104812E-2</v>
      </c>
      <c r="D8" s="1">
        <v>68527850.370000005</v>
      </c>
      <c r="E8" s="11">
        <f t="shared" si="1"/>
        <v>5.8844430680696405E-2</v>
      </c>
      <c r="F8" s="1">
        <v>110076281.04000001</v>
      </c>
      <c r="G8" s="11">
        <f>+F8/F4</f>
        <v>6.2154941352501665E-2</v>
      </c>
      <c r="H8" s="1">
        <v>102558037.95</v>
      </c>
      <c r="I8" s="11">
        <f>+H8/H4</f>
        <v>0.12295303672897991</v>
      </c>
      <c r="J8" s="1">
        <v>54380829.600000001</v>
      </c>
      <c r="K8" s="11">
        <f>+J8/J4</f>
        <v>8.8479416777000899E-2</v>
      </c>
      <c r="L8" s="1">
        <v>111213784.14</v>
      </c>
      <c r="M8" s="11">
        <f>+L8/L4</f>
        <v>9.2664104395711683E-2</v>
      </c>
      <c r="N8" s="1">
        <v>102394962.42</v>
      </c>
      <c r="O8" s="11">
        <f>+N8/N4</f>
        <v>9.8372015616705666E-2</v>
      </c>
      <c r="P8" s="1">
        <v>39037432.93</v>
      </c>
      <c r="Q8" s="11">
        <f>+P8/P4</f>
        <v>5.7384744138464186E-2</v>
      </c>
      <c r="R8" s="1">
        <v>114847142.05</v>
      </c>
      <c r="S8" s="11">
        <f>+R8/R4</f>
        <v>8.7100534550466222E-2</v>
      </c>
      <c r="T8" s="1">
        <v>110221623.8</v>
      </c>
      <c r="U8" s="11">
        <f>+T8/T4</f>
        <v>0.14701603292313861</v>
      </c>
      <c r="V8" s="1">
        <v>48383279.490000002</v>
      </c>
      <c r="W8" s="11">
        <f>+V8/V4</f>
        <v>7.1097285339878788E-2</v>
      </c>
      <c r="X8" s="1">
        <v>117594045.93000001</v>
      </c>
      <c r="Y8" s="11">
        <f>+X8/X4</f>
        <v>0.10251211286175195</v>
      </c>
    </row>
    <row r="9" spans="1:25" ht="15.75" x14ac:dyDescent="0.25">
      <c r="A9" s="8" t="s">
        <v>15</v>
      </c>
      <c r="B9" s="1">
        <v>239510334.15000001</v>
      </c>
      <c r="C9" s="11">
        <f t="shared" si="0"/>
        <v>0.10193808903788598</v>
      </c>
      <c r="D9" s="1">
        <v>159176981.91</v>
      </c>
      <c r="E9" s="11">
        <f t="shared" si="1"/>
        <v>0.13668426526430177</v>
      </c>
      <c r="F9" s="1">
        <v>226512864.90000001</v>
      </c>
      <c r="G9" s="11">
        <f>+F9/F4</f>
        <v>0.12790124902866751</v>
      </c>
      <c r="H9" s="1">
        <v>219999108.74000001</v>
      </c>
      <c r="I9" s="11">
        <f>+H9/H4</f>
        <v>0.2637487908109114</v>
      </c>
      <c r="J9" s="1">
        <v>92716538.780000001</v>
      </c>
      <c r="K9" s="11">
        <f>+J9/J4</f>
        <v>0.15085288946817735</v>
      </c>
      <c r="L9" s="1">
        <v>263295529.59</v>
      </c>
      <c r="M9" s="11">
        <f>+L9/L4</f>
        <v>0.21937968058113011</v>
      </c>
      <c r="N9" s="1">
        <v>199868206.56</v>
      </c>
      <c r="O9" s="11">
        <f>+N9/N4</f>
        <v>0.19201567999367672</v>
      </c>
      <c r="P9" s="1">
        <v>132814465.58</v>
      </c>
      <c r="Q9" s="11">
        <f>+P9/P4</f>
        <v>0.19523630405876582</v>
      </c>
      <c r="R9" s="1">
        <v>264670856.91</v>
      </c>
      <c r="S9" s="11">
        <f>+R9/R4</f>
        <v>0.2007274426276501</v>
      </c>
      <c r="T9" s="1">
        <v>142680584.44</v>
      </c>
      <c r="U9" s="11">
        <f>+T9/T4</f>
        <v>0.19031051055449699</v>
      </c>
      <c r="V9" s="1">
        <v>78085544.560000002</v>
      </c>
      <c r="W9" s="11">
        <f>+V9/V4</f>
        <v>0.11474357052728465</v>
      </c>
      <c r="X9" s="1">
        <v>306000211.31</v>
      </c>
      <c r="Y9" s="11">
        <f>+X9/X4</f>
        <v>0.26675439176744947</v>
      </c>
    </row>
    <row r="10" spans="1:25" ht="15.75" x14ac:dyDescent="0.25">
      <c r="A10" s="9" t="s">
        <v>16</v>
      </c>
      <c r="B10" s="1">
        <v>44068333.590000004</v>
      </c>
      <c r="C10" s="11">
        <f t="shared" si="0"/>
        <v>1.8755941071149317E-2</v>
      </c>
      <c r="D10" s="1">
        <v>27571152.289999999</v>
      </c>
      <c r="E10" s="11">
        <f t="shared" si="1"/>
        <v>2.3675173684217652E-2</v>
      </c>
      <c r="F10" s="1">
        <v>64355478.350000001</v>
      </c>
      <c r="G10" s="11">
        <f>+F10/F4</f>
        <v>3.6338536738018054E-2</v>
      </c>
      <c r="H10" s="1">
        <v>35271969.789999999</v>
      </c>
      <c r="I10" s="11">
        <f>+H10/H4</f>
        <v>4.2286259407650253E-2</v>
      </c>
      <c r="J10" s="1">
        <v>23116288.789999999</v>
      </c>
      <c r="K10" s="11">
        <f>+J10/J4</f>
        <v>3.7610969991305976E-2</v>
      </c>
      <c r="L10" s="1">
        <v>48341820.880000003</v>
      </c>
      <c r="M10" s="11">
        <f>+L10/L4</f>
        <v>4.0278743964543916E-2</v>
      </c>
      <c r="N10" s="1">
        <v>31984983.359999999</v>
      </c>
      <c r="O10" s="11">
        <f>+N10/N4</f>
        <v>3.0728340615860453E-2</v>
      </c>
      <c r="P10" s="1">
        <v>20247513.530000001</v>
      </c>
      <c r="Q10" s="11">
        <f>+P10/P4</f>
        <v>2.9763698485056656E-2</v>
      </c>
      <c r="R10" s="1">
        <v>50730494.219999999</v>
      </c>
      <c r="S10" s="11">
        <f>+R10/R4</f>
        <v>3.8474210900673753E-2</v>
      </c>
      <c r="T10" s="1">
        <v>36422761.799999997</v>
      </c>
      <c r="U10" s="11">
        <f>+T10/T4</f>
        <v>4.8581483045983163E-2</v>
      </c>
      <c r="V10" s="1">
        <v>24782034.870000001</v>
      </c>
      <c r="W10" s="11">
        <f>+V10/V4</f>
        <v>3.6416204586119015E-2</v>
      </c>
      <c r="X10" s="1">
        <v>54179283.299999997</v>
      </c>
      <c r="Y10" s="11">
        <f>+X10/X4</f>
        <v>4.7230561381692501E-2</v>
      </c>
    </row>
    <row r="11" spans="1:25" ht="15.75" x14ac:dyDescent="0.25">
      <c r="A11" s="15"/>
      <c r="B11" s="3">
        <f>SUM(B6:B10)</f>
        <v>915435451.64999998</v>
      </c>
      <c r="C11" s="11">
        <f>SUM(C5:C10)</f>
        <v>1</v>
      </c>
      <c r="D11" s="3">
        <f>SUM(D6:D10)</f>
        <v>452651759.63000005</v>
      </c>
      <c r="E11" s="11">
        <f>SUM(E5:E10)</f>
        <v>1</v>
      </c>
      <c r="F11" s="3">
        <f t="shared" ref="F11:X11" si="2">SUM(F6:F10)</f>
        <v>727184205.87800002</v>
      </c>
      <c r="G11" s="11">
        <f>SUM(G5:G10)</f>
        <v>0.99999999999999989</v>
      </c>
      <c r="H11" s="3">
        <f t="shared" si="2"/>
        <v>470539458.36000007</v>
      </c>
      <c r="I11" s="11">
        <f>SUM(I5:I10)</f>
        <v>1</v>
      </c>
      <c r="J11" s="3">
        <f>SUM(J6:J10)</f>
        <v>250232001.05000001</v>
      </c>
      <c r="K11" s="11">
        <f>SUM(K5:K10)</f>
        <v>0.99999999999999978</v>
      </c>
      <c r="L11" s="3">
        <f t="shared" si="2"/>
        <v>562379812.92999995</v>
      </c>
      <c r="M11" s="11">
        <f>SUM(M5:M10)</f>
        <v>1</v>
      </c>
      <c r="N11" s="3">
        <f t="shared" si="2"/>
        <v>463051654.16000003</v>
      </c>
      <c r="O11" s="11">
        <f>SUM(O5:O10)</f>
        <v>1.0000000000000002</v>
      </c>
      <c r="P11" s="3">
        <f t="shared" si="2"/>
        <v>271156264.63</v>
      </c>
      <c r="Q11" s="11">
        <f>SUM(Q5:Q10)</f>
        <v>0.99999999999999989</v>
      </c>
      <c r="R11" s="3">
        <f>+R6+R7+R8+R9+R10</f>
        <v>552156751.5</v>
      </c>
      <c r="S11" s="11">
        <f>SUM(S5:S10)</f>
        <v>0.99999999999999967</v>
      </c>
      <c r="T11" s="3">
        <f t="shared" si="2"/>
        <v>391811723.93000001</v>
      </c>
      <c r="U11" s="11">
        <f>SUM(U5:U10)</f>
        <v>1</v>
      </c>
      <c r="V11" s="3">
        <f t="shared" si="2"/>
        <v>257140249.57000002</v>
      </c>
      <c r="W11" s="11">
        <f>SUM(W5:W10)</f>
        <v>1</v>
      </c>
      <c r="X11" s="3">
        <f t="shared" si="2"/>
        <v>654026155.24000001</v>
      </c>
      <c r="Y11" s="11">
        <f>SUM(Y5:Y10)</f>
        <v>1.0000000000000002</v>
      </c>
    </row>
    <row r="12" spans="1:2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t="s">
        <v>12</v>
      </c>
      <c r="B13" s="4">
        <v>1</v>
      </c>
      <c r="C13" s="4"/>
      <c r="D13" s="4">
        <f>(D4/B4)-1</f>
        <v>-0.50435129636323017</v>
      </c>
      <c r="E13" s="4"/>
      <c r="F13" s="4">
        <f>(F4/D4)-1</f>
        <v>0.52074481359183955</v>
      </c>
      <c r="G13" s="4"/>
      <c r="H13" s="4">
        <f>(H11/F11)-1</f>
        <v>-0.3529294853263869</v>
      </c>
      <c r="I13" s="4"/>
      <c r="J13" s="4">
        <f>(J11/H11)-1</f>
        <v>-0.46820187636941457</v>
      </c>
      <c r="K13" s="4"/>
      <c r="L13" s="4">
        <f>(L11/J11)-1</f>
        <v>1.2474336238778196</v>
      </c>
      <c r="M13" s="4"/>
      <c r="N13" s="4">
        <f>(N11/L11)-1</f>
        <v>-0.17662113128225565</v>
      </c>
      <c r="O13" s="4"/>
      <c r="P13" s="4">
        <f>(P11/N11)-1</f>
        <v>-0.41441465073288275</v>
      </c>
      <c r="Q13" s="4"/>
      <c r="R13" s="4">
        <f>(R11/P11)-1</f>
        <v>1.0363046092755139</v>
      </c>
      <c r="S13" s="4"/>
      <c r="T13" s="4">
        <f>(T11/R11)-1</f>
        <v>-0.29039765815486906</v>
      </c>
      <c r="U13" s="4"/>
      <c r="V13" s="4">
        <f>(V11/T11)-1</f>
        <v>-0.34371476434957315</v>
      </c>
      <c r="W13" s="4"/>
      <c r="X13" s="4">
        <f t="shared" ref="X13" si="3">(X11/V11)-1</f>
        <v>1.5434608402756398</v>
      </c>
      <c r="Y13" s="4"/>
    </row>
    <row r="14" spans="1:25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B15" s="12"/>
      <c r="C15" s="16"/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2:25" ht="33" x14ac:dyDescent="0.25">
      <c r="B17" s="16"/>
      <c r="C17" s="16"/>
      <c r="D17" s="16"/>
      <c r="E17" s="16"/>
      <c r="F17" s="16"/>
      <c r="G17" s="17" t="s">
        <v>22</v>
      </c>
      <c r="H17" s="17" t="s">
        <v>23</v>
      </c>
      <c r="I17" s="17" t="s">
        <v>24</v>
      </c>
      <c r="J17" s="17" t="s">
        <v>25</v>
      </c>
      <c r="K17" s="17" t="s">
        <v>26</v>
      </c>
      <c r="L17" s="17" t="s">
        <v>27</v>
      </c>
      <c r="M17" s="16"/>
      <c r="N17" s="16"/>
      <c r="O17" s="16"/>
      <c r="P17" s="16"/>
      <c r="Q17" s="16"/>
      <c r="R17" s="22">
        <f>+R4+P4+N4++L4+J4+H4+F4+D4+B4+T4+V4+X4</f>
        <v>13551145473.288002</v>
      </c>
      <c r="S17" s="16"/>
      <c r="T17" s="16"/>
      <c r="U17" s="16"/>
      <c r="V17" s="16"/>
      <c r="W17" s="16"/>
      <c r="X17" s="16"/>
      <c r="Y17" s="16"/>
    </row>
    <row r="18" spans="2:25" ht="16.5" x14ac:dyDescent="0.25">
      <c r="G18" s="17" t="s">
        <v>28</v>
      </c>
      <c r="H18" s="18">
        <v>2349284186.2600002</v>
      </c>
      <c r="I18" s="18">
        <v>2349325509.2800002</v>
      </c>
      <c r="J18" s="19">
        <v>2349566647.8600001</v>
      </c>
      <c r="K18" s="19">
        <f>+H18-J18</f>
        <v>-282461.59999990463</v>
      </c>
      <c r="L18" s="21">
        <f>+I18-J18</f>
        <v>-241138.57999992371</v>
      </c>
      <c r="M18" s="1">
        <f>+H18-I18</f>
        <v>-41323.019999980927</v>
      </c>
    </row>
    <row r="19" spans="2:25" ht="16.5" x14ac:dyDescent="0.25">
      <c r="G19" s="17" t="s">
        <v>29</v>
      </c>
      <c r="H19" s="18">
        <v>1163383833.97</v>
      </c>
      <c r="I19" s="19">
        <v>1163428201.01</v>
      </c>
      <c r="J19" s="19">
        <v>1164559663.1199999</v>
      </c>
      <c r="K19" s="19">
        <f t="shared" ref="K19:K24" si="4">+H19-J19</f>
        <v>-1175829.1499998569</v>
      </c>
      <c r="L19" s="21">
        <f t="shared" ref="L19:L24" si="5">+I19-J19</f>
        <v>-1131462.1099998951</v>
      </c>
      <c r="M19" s="1">
        <f t="shared" ref="M19:M24" si="6">+H19-I19</f>
        <v>-44367.039999961853</v>
      </c>
    </row>
    <row r="20" spans="2:25" ht="16.5" x14ac:dyDescent="0.25">
      <c r="G20" s="17" t="s">
        <v>30</v>
      </c>
      <c r="H20" s="19">
        <v>1770157401.98</v>
      </c>
      <c r="I20" s="18">
        <v>1770071711.9200001</v>
      </c>
      <c r="J20" s="19">
        <v>1770998067.8099999</v>
      </c>
      <c r="K20" s="19">
        <f t="shared" si="4"/>
        <v>-840665.82999992371</v>
      </c>
      <c r="L20" s="21">
        <f t="shared" si="5"/>
        <v>-926355.88999986649</v>
      </c>
      <c r="M20" s="1">
        <f t="shared" si="6"/>
        <v>85690.05999994278</v>
      </c>
    </row>
    <row r="21" spans="2:25" ht="16.5" x14ac:dyDescent="0.25">
      <c r="G21" s="17" t="s">
        <v>31</v>
      </c>
      <c r="H21" s="18">
        <v>836042162.37</v>
      </c>
      <c r="I21" s="19">
        <v>835749424.45000005</v>
      </c>
      <c r="J21" s="19">
        <v>834123667.69000006</v>
      </c>
      <c r="K21" s="19">
        <f t="shared" si="4"/>
        <v>1918494.6799999475</v>
      </c>
      <c r="L21" s="21">
        <f t="shared" si="5"/>
        <v>1625756.7599999905</v>
      </c>
      <c r="M21" s="1">
        <f t="shared" si="6"/>
        <v>292737.91999995708</v>
      </c>
    </row>
    <row r="22" spans="2:25" ht="16.5" x14ac:dyDescent="0.25">
      <c r="G22" s="17" t="s">
        <v>32</v>
      </c>
      <c r="H22" s="18">
        <v>607629694.15999997</v>
      </c>
      <c r="I22" s="18">
        <v>607739667.65999997</v>
      </c>
      <c r="J22" s="19">
        <v>614615597.39999998</v>
      </c>
      <c r="K22" s="19">
        <f t="shared" si="4"/>
        <v>-6985903.2400000095</v>
      </c>
      <c r="L22" s="21">
        <f t="shared" si="5"/>
        <v>-6875929.7400000095</v>
      </c>
      <c r="M22" s="1">
        <f t="shared" si="6"/>
        <v>-109973.5</v>
      </c>
    </row>
    <row r="23" spans="2:25" ht="16.5" x14ac:dyDescent="0.25">
      <c r="G23" s="17" t="s">
        <v>33</v>
      </c>
      <c r="H23" s="18">
        <v>1198597765.3699999</v>
      </c>
      <c r="I23" s="18">
        <v>1198877388.3499999</v>
      </c>
      <c r="J23" s="19">
        <v>1200181935.23</v>
      </c>
      <c r="K23" s="19">
        <f t="shared" si="4"/>
        <v>-1584169.8600001335</v>
      </c>
      <c r="L23" s="21">
        <f t="shared" si="5"/>
        <v>-1304546.8800001144</v>
      </c>
      <c r="M23" s="1">
        <f t="shared" si="6"/>
        <v>-279622.98000001907</v>
      </c>
    </row>
    <row r="24" spans="2:25" ht="16.5" x14ac:dyDescent="0.25">
      <c r="G24" s="17" t="s">
        <v>34</v>
      </c>
      <c r="H24" s="18">
        <v>1039935862.58</v>
      </c>
      <c r="I24" s="19">
        <v>1039935862.58</v>
      </c>
      <c r="J24" s="19">
        <v>1040895236.09</v>
      </c>
      <c r="K24" s="19">
        <f t="shared" si="4"/>
        <v>-959373.50999999046</v>
      </c>
      <c r="L24" s="21">
        <f t="shared" si="5"/>
        <v>-959373.50999999046</v>
      </c>
      <c r="M24" s="1">
        <f t="shared" si="6"/>
        <v>0</v>
      </c>
    </row>
    <row r="25" spans="2:25" ht="16.5" x14ac:dyDescent="0.25">
      <c r="G25" s="17"/>
      <c r="H25" s="18"/>
      <c r="I25" s="19"/>
      <c r="J25" s="19"/>
      <c r="K25" s="19"/>
      <c r="L25" s="18"/>
    </row>
    <row r="26" spans="2:25" ht="33" x14ac:dyDescent="0.25">
      <c r="G26" s="17" t="s">
        <v>35</v>
      </c>
      <c r="H26" s="18">
        <f t="shared" ref="H26:M26" si="7">SUM(H18:H24)</f>
        <v>8965030906.6900005</v>
      </c>
      <c r="I26" s="18">
        <f t="shared" si="7"/>
        <v>8965127765.25</v>
      </c>
      <c r="J26" s="19">
        <f t="shared" si="7"/>
        <v>8974940815.1999989</v>
      </c>
      <c r="K26" s="19">
        <f t="shared" si="7"/>
        <v>-9909908.5099998713</v>
      </c>
      <c r="L26" s="18">
        <f t="shared" si="7"/>
        <v>-9813049.9499998093</v>
      </c>
      <c r="M26" s="20">
        <f t="shared" si="7"/>
        <v>-96858.560000061989</v>
      </c>
    </row>
  </sheetData>
  <mergeCells count="1">
    <mergeCell ref="A1:X1"/>
  </mergeCells>
  <pageMargins left="0.7" right="0.7" top="0.75" bottom="0.75" header="0.3" footer="0.3"/>
  <pageSetup orientation="portrait" r:id="rId1"/>
  <ignoredErrors>
    <ignoredError sqref="C11 C5 E11 G11 I11 K11 M11 O11 R11" formula="1"/>
    <ignoredError sqref="B11" formulaRange="1"/>
    <ignoredError sqref="D11 F11 H11 L11 N11 P1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workbookViewId="0">
      <pane xSplit="1" topLeftCell="B1" activePane="topRight" state="frozen"/>
      <selection activeCell="A2" sqref="A2"/>
      <selection pane="topRight" activeCell="A2" sqref="A1:A1048576"/>
    </sheetView>
  </sheetViews>
  <sheetFormatPr baseColWidth="10" defaultColWidth="11.42578125" defaultRowHeight="15" x14ac:dyDescent="0.25"/>
  <cols>
    <col min="1" max="1" width="23.28515625" bestFit="1" customWidth="1"/>
    <col min="2" max="2" width="18.5703125" customWidth="1"/>
    <col min="3" max="3" width="8" customWidth="1"/>
    <col min="4" max="4" width="19.28515625" customWidth="1"/>
    <col min="5" max="5" width="8.7109375" customWidth="1"/>
    <col min="6" max="6" width="17.140625" customWidth="1"/>
    <col min="7" max="7" width="9.140625" customWidth="1"/>
    <col min="8" max="8" width="18.5703125" customWidth="1"/>
    <col min="9" max="9" width="12.85546875" customWidth="1"/>
    <col min="10" max="10" width="17.140625" customWidth="1"/>
    <col min="11" max="11" width="13.42578125" bestFit="1" customWidth="1"/>
    <col min="12" max="12" width="17.140625" customWidth="1"/>
    <col min="13" max="13" width="10.85546875" bestFit="1" customWidth="1"/>
    <col min="14" max="14" width="17.140625" bestFit="1" customWidth="1"/>
    <col min="15" max="15" width="10.85546875" customWidth="1"/>
    <col min="16" max="16" width="15.28515625" bestFit="1" customWidth="1"/>
    <col min="17" max="17" width="11.85546875" customWidth="1"/>
    <col min="18" max="18" width="18.28515625" bestFit="1" customWidth="1"/>
    <col min="19" max="19" width="13" customWidth="1"/>
    <col min="20" max="20" width="17.140625" bestFit="1" customWidth="1"/>
    <col min="21" max="21" width="11.140625" customWidth="1"/>
    <col min="22" max="22" width="15.28515625" bestFit="1" customWidth="1"/>
    <col min="23" max="23" width="13" customWidth="1"/>
    <col min="24" max="24" width="17.140625" bestFit="1" customWidth="1"/>
    <col min="25" max="25" width="13" customWidth="1"/>
  </cols>
  <sheetData>
    <row r="1" spans="1:25" ht="19.5" thickBot="1" x14ac:dyDescent="0.3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5" ht="15.75" x14ac:dyDescent="0.25">
      <c r="B2" s="2" t="s">
        <v>0</v>
      </c>
      <c r="C2" s="2"/>
      <c r="D2" s="2" t="s">
        <v>1</v>
      </c>
      <c r="E2" s="2"/>
      <c r="F2" s="2" t="s">
        <v>2</v>
      </c>
      <c r="G2" s="2"/>
      <c r="H2" s="2" t="s">
        <v>3</v>
      </c>
      <c r="I2" s="2"/>
      <c r="J2" s="2" t="s">
        <v>4</v>
      </c>
      <c r="K2" s="2"/>
      <c r="L2" s="2" t="s">
        <v>5</v>
      </c>
      <c r="M2" s="2"/>
      <c r="N2" s="2" t="s">
        <v>6</v>
      </c>
      <c r="O2" s="2"/>
      <c r="P2" s="2" t="s">
        <v>7</v>
      </c>
      <c r="Q2" s="2"/>
      <c r="R2" s="2" t="s">
        <v>8</v>
      </c>
      <c r="S2" s="2"/>
      <c r="T2" s="2" t="s">
        <v>9</v>
      </c>
      <c r="U2" s="2"/>
      <c r="V2" s="2" t="s">
        <v>10</v>
      </c>
      <c r="W2" s="2"/>
      <c r="X2" s="2" t="s">
        <v>11</v>
      </c>
      <c r="Y2" s="2"/>
    </row>
    <row r="3" spans="1:25" ht="15.75" x14ac:dyDescent="0.25">
      <c r="B3" s="14"/>
      <c r="C3" s="14" t="s">
        <v>21</v>
      </c>
      <c r="D3" s="14"/>
      <c r="E3" s="14" t="s">
        <v>21</v>
      </c>
      <c r="F3" s="14"/>
      <c r="G3" s="14" t="s">
        <v>21</v>
      </c>
      <c r="H3" s="14"/>
      <c r="I3" s="14" t="s">
        <v>21</v>
      </c>
      <c r="J3" s="14"/>
      <c r="K3" s="14" t="s">
        <v>21</v>
      </c>
      <c r="L3" s="14"/>
      <c r="M3" s="14" t="s">
        <v>21</v>
      </c>
      <c r="N3" s="14"/>
      <c r="O3" s="14" t="s">
        <v>21</v>
      </c>
      <c r="P3" s="14"/>
      <c r="Q3" s="14" t="s">
        <v>21</v>
      </c>
      <c r="R3" s="14"/>
      <c r="S3" s="14" t="s">
        <v>21</v>
      </c>
      <c r="T3" s="14"/>
      <c r="U3" s="14" t="s">
        <v>21</v>
      </c>
      <c r="V3" s="14"/>
      <c r="W3" s="14" t="s">
        <v>21</v>
      </c>
      <c r="X3" s="14"/>
      <c r="Y3" s="14" t="s">
        <v>21</v>
      </c>
    </row>
    <row r="4" spans="1:25" ht="15.75" x14ac:dyDescent="0.25">
      <c r="A4" t="s">
        <v>19</v>
      </c>
      <c r="B4" s="10">
        <f>+B5+B11</f>
        <v>2731362109.27</v>
      </c>
      <c r="C4" s="10"/>
      <c r="D4" s="10">
        <f>+D5+D11</f>
        <v>984866657.41000009</v>
      </c>
      <c r="E4" s="10"/>
      <c r="F4" s="13">
        <f>+F5+F11</f>
        <v>1730945494.1900001</v>
      </c>
      <c r="G4" s="14"/>
      <c r="H4" s="13">
        <f>+H5+H11</f>
        <v>1055307558.8199999</v>
      </c>
      <c r="I4" s="14"/>
      <c r="J4" s="13">
        <f>+J5+J11</f>
        <v>637521579.06999993</v>
      </c>
      <c r="K4" s="14"/>
      <c r="L4" s="13">
        <f>+L5+L11</f>
        <v>1367642074.0700002</v>
      </c>
      <c r="M4" s="14"/>
      <c r="N4" s="13">
        <f>+N5+N11</f>
        <v>953126590.36000001</v>
      </c>
      <c r="O4" s="14"/>
      <c r="P4" s="13">
        <f>+P11+P5</f>
        <v>835059713.79999995</v>
      </c>
      <c r="Q4" s="13"/>
      <c r="R4" s="13">
        <f>+R5+R11</f>
        <v>1562068059.02</v>
      </c>
      <c r="S4" s="13"/>
      <c r="T4" s="13">
        <f>+T5+T11</f>
        <v>1038778327.8399999</v>
      </c>
      <c r="U4" s="13"/>
      <c r="V4" s="13">
        <f>+V5+V11</f>
        <v>715482666.08000004</v>
      </c>
      <c r="W4" s="13"/>
      <c r="X4" s="13">
        <f>+X5+X11</f>
        <v>1402982564.6900001</v>
      </c>
      <c r="Y4" s="13"/>
    </row>
    <row r="5" spans="1:25" ht="15.75" x14ac:dyDescent="0.25">
      <c r="A5" t="s">
        <v>20</v>
      </c>
      <c r="B5" s="13">
        <v>1470926033.3800001</v>
      </c>
      <c r="C5" s="11">
        <f>+B5/$B$4</f>
        <v>0.53853204904168805</v>
      </c>
      <c r="D5" s="13">
        <v>620853717.63999999</v>
      </c>
      <c r="E5" s="11">
        <f>+D5/$D$4</f>
        <v>0.63039368118392758</v>
      </c>
      <c r="F5" s="13">
        <v>1037480034.77</v>
      </c>
      <c r="G5" s="11">
        <f>+F5/F4</f>
        <v>0.59937186829530475</v>
      </c>
      <c r="H5" s="13">
        <v>474035577.31</v>
      </c>
      <c r="I5" s="11">
        <f>+H5/H4</f>
        <v>0.44919187145787759</v>
      </c>
      <c r="J5" s="13">
        <v>372599367.42000002</v>
      </c>
      <c r="K5" s="11">
        <f>+J5/J4</f>
        <v>0.58444981260640372</v>
      </c>
      <c r="L5" s="13">
        <v>785948953.48000002</v>
      </c>
      <c r="M5" s="11">
        <f>+L5/L4</f>
        <v>0.57467444763605069</v>
      </c>
      <c r="N5" s="13">
        <v>515151128.95999998</v>
      </c>
      <c r="O5" s="11">
        <f>+N5/N4</f>
        <v>0.54048552854393161</v>
      </c>
      <c r="P5" s="13">
        <v>564670008.64999998</v>
      </c>
      <c r="Q5" s="11">
        <f>+P5/P4</f>
        <v>0.67620314968905404</v>
      </c>
      <c r="R5" s="13">
        <v>822439693.25999999</v>
      </c>
      <c r="S5" s="11">
        <f>+R5/R4</f>
        <v>0.52650695244096901</v>
      </c>
      <c r="T5" s="13">
        <v>574774966.63999999</v>
      </c>
      <c r="U5" s="11">
        <f>+T5/T4</f>
        <v>0.5533182116295855</v>
      </c>
      <c r="V5" s="13">
        <v>429849065.72000003</v>
      </c>
      <c r="W5" s="11">
        <f>+V5/V4</f>
        <v>0.60078194217487502</v>
      </c>
      <c r="X5" s="13">
        <v>772182606.75</v>
      </c>
      <c r="Y5" s="11">
        <f>+X5/X4</f>
        <v>0.55038645966396582</v>
      </c>
    </row>
    <row r="6" spans="1:25" ht="15.75" x14ac:dyDescent="0.25">
      <c r="A6" s="5" t="s">
        <v>13</v>
      </c>
      <c r="B6" s="1">
        <v>521501102.23000002</v>
      </c>
      <c r="C6" s="11">
        <f t="shared" ref="C6:C10" si="0">+B6/$B$4</f>
        <v>0.19093078155403551</v>
      </c>
      <c r="D6" s="1">
        <v>171228769.12</v>
      </c>
      <c r="E6" s="11">
        <f t="shared" ref="E6:E10" si="1">+D6/$D$4</f>
        <v>0.17385984978951061</v>
      </c>
      <c r="F6" s="1">
        <v>212342998.03999999</v>
      </c>
      <c r="G6" s="11">
        <f>+F6/F4</f>
        <v>0.12267457222237167</v>
      </c>
      <c r="H6" s="1">
        <v>126705298.89</v>
      </c>
      <c r="I6" s="11">
        <f>+H6/H4</f>
        <v>0.12006480748766406</v>
      </c>
      <c r="J6" s="1">
        <v>95413160.010000005</v>
      </c>
      <c r="K6" s="11">
        <f>+J6/J4</f>
        <v>0.1496626359678464</v>
      </c>
      <c r="L6" s="1">
        <v>136760549.71000001</v>
      </c>
      <c r="M6" s="11">
        <f>+L6/L4</f>
        <v>9.999732554513395E-2</v>
      </c>
      <c r="N6" s="1">
        <v>73367372.390000001</v>
      </c>
      <c r="O6" s="11">
        <f>+N6/N4</f>
        <v>7.6975475379706726E-2</v>
      </c>
      <c r="P6" s="1">
        <v>59166573.049999997</v>
      </c>
      <c r="Q6" s="11">
        <f>+P6/P4</f>
        <v>7.0853104361553024E-2</v>
      </c>
      <c r="R6" s="1">
        <v>96120545.189999998</v>
      </c>
      <c r="S6" s="11">
        <f>+R6/R4</f>
        <v>6.1534159561718121E-2</v>
      </c>
      <c r="T6" s="1">
        <v>79651960.590000004</v>
      </c>
      <c r="U6" s="11">
        <f>+T6/T4</f>
        <v>7.667849670643935E-2</v>
      </c>
      <c r="V6" s="1">
        <v>66956389.93</v>
      </c>
      <c r="W6" s="11">
        <f>+V6/V4</f>
        <v>9.35821272887601E-2</v>
      </c>
      <c r="X6" s="1">
        <v>137632230.72</v>
      </c>
      <c r="Y6" s="11">
        <f>+X6/X4</f>
        <v>9.8099744204883196E-2</v>
      </c>
    </row>
    <row r="7" spans="1:25" ht="15.75" x14ac:dyDescent="0.25">
      <c r="A7" s="6" t="s">
        <v>14</v>
      </c>
      <c r="B7" s="1">
        <v>98558436.519999996</v>
      </c>
      <c r="C7" s="11">
        <f t="shared" si="0"/>
        <v>3.6083987613909352E-2</v>
      </c>
      <c r="D7" s="1">
        <v>34281097.270000003</v>
      </c>
      <c r="E7" s="11">
        <f t="shared" si="1"/>
        <v>3.480785648704196E-2</v>
      </c>
      <c r="F7" s="1">
        <v>49864725.600000001</v>
      </c>
      <c r="G7" s="11">
        <f>+F7/F4</f>
        <v>2.8807796529338039E-2</v>
      </c>
      <c r="H7" s="1">
        <v>28154336.460000001</v>
      </c>
      <c r="I7" s="11">
        <f>+H7/H4</f>
        <v>2.6678797308607345E-2</v>
      </c>
      <c r="J7" s="1">
        <v>17907946.899999999</v>
      </c>
      <c r="K7" s="11">
        <f>+J7/J4</f>
        <v>2.8089946266797197E-2</v>
      </c>
      <c r="L7" s="1">
        <v>45667474.030000001</v>
      </c>
      <c r="M7" s="11">
        <f>+L7/L4</f>
        <v>3.3391393037578189E-2</v>
      </c>
      <c r="N7" s="1">
        <v>24233671.600000001</v>
      </c>
      <c r="O7" s="11">
        <f>+N7/N4</f>
        <v>2.5425449090499971E-2</v>
      </c>
      <c r="P7" s="1">
        <v>18867401.539999999</v>
      </c>
      <c r="Q7" s="11">
        <f>+P7/P4</f>
        <v>2.259407468496177E-2</v>
      </c>
      <c r="R7" s="1">
        <v>31596960.41</v>
      </c>
      <c r="S7" s="11">
        <f>+R7/R4</f>
        <v>2.0227646438032345E-2</v>
      </c>
      <c r="T7" s="1">
        <v>38731645.469999999</v>
      </c>
      <c r="U7" s="11">
        <f>+T7/T4</f>
        <v>3.7285765819293958E-2</v>
      </c>
      <c r="V7" s="1">
        <v>26965629.27</v>
      </c>
      <c r="W7" s="11">
        <f>+V7/V4</f>
        <v>3.7688724756589562E-2</v>
      </c>
      <c r="X7" s="1">
        <v>38418938.770000003</v>
      </c>
      <c r="Y7" s="11">
        <f>+X7/X4</f>
        <v>2.7383760665970192E-2</v>
      </c>
    </row>
    <row r="8" spans="1:25" ht="15.75" x14ac:dyDescent="0.25">
      <c r="A8" s="7" t="s">
        <v>17</v>
      </c>
      <c r="B8" s="1">
        <v>230802964.84</v>
      </c>
      <c r="C8" s="11">
        <f t="shared" si="0"/>
        <v>8.4501049515432344E-2</v>
      </c>
      <c r="D8" s="1">
        <v>50397982.409999996</v>
      </c>
      <c r="E8" s="11">
        <f t="shared" si="1"/>
        <v>5.1172391745433324E-2</v>
      </c>
      <c r="F8" s="1">
        <v>115611404.09</v>
      </c>
      <c r="G8" s="11">
        <f>+F8/F4</f>
        <v>6.679089808318929E-2</v>
      </c>
      <c r="H8" s="1">
        <v>130900729.53</v>
      </c>
      <c r="I8" s="11">
        <f>+H8/H4</f>
        <v>0.12404036002202773</v>
      </c>
      <c r="J8" s="1">
        <v>70582999.129999995</v>
      </c>
      <c r="K8" s="11">
        <f>+J8/J4</f>
        <v>0.11071468236881434</v>
      </c>
      <c r="L8" s="1">
        <v>130546837.61</v>
      </c>
      <c r="M8" s="11">
        <f>+L8/L4</f>
        <v>9.5453949600645446E-2</v>
      </c>
      <c r="N8" s="1">
        <v>84090592.189999998</v>
      </c>
      <c r="O8" s="11">
        <f>+N8/N4</f>
        <v>8.822604787286295E-2</v>
      </c>
      <c r="P8" s="1">
        <v>69457903.930000007</v>
      </c>
      <c r="Q8" s="11">
        <f>+P8/P4</f>
        <v>8.3177170185742486E-2</v>
      </c>
      <c r="R8" s="1">
        <v>98129016.219999999</v>
      </c>
      <c r="S8" s="11">
        <f>+R8/R4</f>
        <v>6.281993646394865E-2</v>
      </c>
      <c r="T8" s="1">
        <v>134518021.75</v>
      </c>
      <c r="U8" s="11">
        <f>+T8/T4</f>
        <v>0.12949636909513906</v>
      </c>
      <c r="V8" s="1">
        <v>79971445.040000007</v>
      </c>
      <c r="W8" s="11">
        <f>+V8/V4</f>
        <v>0.11177272187200435</v>
      </c>
      <c r="X8" s="1">
        <v>110953608.45999999</v>
      </c>
      <c r="Y8" s="11">
        <f>+X8/X4</f>
        <v>7.9084096447425242E-2</v>
      </c>
    </row>
    <row r="9" spans="1:25" ht="15.75" x14ac:dyDescent="0.25">
      <c r="A9" s="8" t="s">
        <v>15</v>
      </c>
      <c r="B9" s="1">
        <v>349341873.00999999</v>
      </c>
      <c r="C9" s="11">
        <f t="shared" si="0"/>
        <v>0.12790024135736699</v>
      </c>
      <c r="D9" s="1">
        <v>91589397.540000007</v>
      </c>
      <c r="E9" s="11">
        <f t="shared" si="1"/>
        <v>9.2996749205482884E-2</v>
      </c>
      <c r="F9" s="1">
        <v>262382440.47999999</v>
      </c>
      <c r="G9" s="11">
        <f>+F9/F4</f>
        <v>0.1515833059797082</v>
      </c>
      <c r="H9" s="1">
        <v>265182186.02000001</v>
      </c>
      <c r="I9" s="11">
        <f>+H9/H4</f>
        <v>0.25128426666110065</v>
      </c>
      <c r="J9" s="1">
        <v>62743857.630000003</v>
      </c>
      <c r="K9" s="11">
        <f>+J9/J4</f>
        <v>9.8418406042865447E-2</v>
      </c>
      <c r="L9" s="1">
        <v>217590178.08000001</v>
      </c>
      <c r="M9" s="11">
        <f>+L9/L4</f>
        <v>0.15909877460296901</v>
      </c>
      <c r="N9" s="1">
        <v>225414387.28999999</v>
      </c>
      <c r="O9" s="11">
        <f>+N9/N4</f>
        <v>0.23649994614551673</v>
      </c>
      <c r="P9" s="1">
        <v>94554789.609999999</v>
      </c>
      <c r="Q9" s="11">
        <f>+P9/P4</f>
        <v>0.11323117143290455</v>
      </c>
      <c r="R9" s="1">
        <v>441210019.70999998</v>
      </c>
      <c r="S9" s="11">
        <f>+R9/R4</f>
        <v>0.28245249441103315</v>
      </c>
      <c r="T9" s="1">
        <v>170252678.81</v>
      </c>
      <c r="U9" s="11">
        <f>+T9/T4</f>
        <v>0.16389702619616409</v>
      </c>
      <c r="V9" s="1">
        <v>88833808.900000006</v>
      </c>
      <c r="W9" s="11">
        <f>+V9/V4</f>
        <v>0.12415927472667418</v>
      </c>
      <c r="X9" s="1">
        <v>284052031.44</v>
      </c>
      <c r="Y9" s="11">
        <f>+X9/X4</f>
        <v>0.20246298035981902</v>
      </c>
    </row>
    <row r="10" spans="1:25" ht="15.75" x14ac:dyDescent="0.25">
      <c r="A10" s="9" t="s">
        <v>16</v>
      </c>
      <c r="B10" s="1">
        <v>60231699.289999999</v>
      </c>
      <c r="C10" s="11">
        <f t="shared" si="0"/>
        <v>2.2051890917567821E-2</v>
      </c>
      <c r="D10" s="1">
        <v>16515693.43</v>
      </c>
      <c r="E10" s="11">
        <f t="shared" si="1"/>
        <v>1.6769471588603608E-2</v>
      </c>
      <c r="F10" s="1">
        <v>53263891.210000001</v>
      </c>
      <c r="G10" s="11">
        <f>+F10/F4</f>
        <v>3.0771558890087963E-2</v>
      </c>
      <c r="H10" s="1">
        <v>30329430.609999999</v>
      </c>
      <c r="I10" s="11">
        <f>+H10/H4</f>
        <v>2.873989706272272E-2</v>
      </c>
      <c r="J10" s="1">
        <v>18274247.98</v>
      </c>
      <c r="K10" s="11">
        <f>+J10/J4</f>
        <v>2.8664516747273092E-2</v>
      </c>
      <c r="L10" s="1">
        <v>51128081.159999996</v>
      </c>
      <c r="M10" s="11">
        <f>+L10/L4</f>
        <v>3.738410957762265E-2</v>
      </c>
      <c r="N10" s="1">
        <v>30869437.93</v>
      </c>
      <c r="O10" s="11">
        <f>+N10/N4</f>
        <v>3.2387552967481976E-2</v>
      </c>
      <c r="P10" s="1">
        <v>28343037.02</v>
      </c>
      <c r="Q10" s="11">
        <f>+P10/P4</f>
        <v>3.3941329645784189E-2</v>
      </c>
      <c r="R10" s="1">
        <v>72571824.230000004</v>
      </c>
      <c r="S10" s="11">
        <f>+R10/R4</f>
        <v>4.6458810684298635E-2</v>
      </c>
      <c r="T10" s="1">
        <v>40849054.579999998</v>
      </c>
      <c r="U10" s="11">
        <f>+T10/T4</f>
        <v>3.9324130553378141E-2</v>
      </c>
      <c r="V10" s="1">
        <v>22906327.219999999</v>
      </c>
      <c r="W10" s="11">
        <f>+V10/V4</f>
        <v>3.2015209181096752E-2</v>
      </c>
      <c r="X10" s="1">
        <v>59743148.549999997</v>
      </c>
      <c r="Y10" s="11">
        <f>+X10/X4</f>
        <v>4.2582958657936501E-2</v>
      </c>
    </row>
    <row r="11" spans="1:25" ht="15.75" x14ac:dyDescent="0.25">
      <c r="A11" s="15"/>
      <c r="B11" s="3">
        <f>SUM(B6:B10)</f>
        <v>1260436075.8899999</v>
      </c>
      <c r="C11" s="11">
        <f>SUM(C5:C10)</f>
        <v>1.0000000000000002</v>
      </c>
      <c r="D11" s="3">
        <f>SUM(D6:D10)</f>
        <v>364012939.77000004</v>
      </c>
      <c r="E11" s="11">
        <f>SUM(E5:E10)</f>
        <v>1</v>
      </c>
      <c r="F11" s="3">
        <f t="shared" ref="F11:X11" si="2">SUM(F6:F10)</f>
        <v>693465459.42000008</v>
      </c>
      <c r="G11" s="11">
        <f>SUM(G5:G10)</f>
        <v>0.99999999999999989</v>
      </c>
      <c r="H11" s="3">
        <f t="shared" si="2"/>
        <v>581271981.50999999</v>
      </c>
      <c r="I11" s="11">
        <f>SUM(I5:I10)</f>
        <v>1</v>
      </c>
      <c r="J11" s="3">
        <f>SUM(J6:J10)</f>
        <v>264922211.64999998</v>
      </c>
      <c r="K11" s="11">
        <f>SUM(K5:K10)</f>
        <v>1</v>
      </c>
      <c r="L11" s="3">
        <f t="shared" si="2"/>
        <v>581693120.59000003</v>
      </c>
      <c r="M11" s="11">
        <f>SUM(M5:M10)</f>
        <v>1</v>
      </c>
      <c r="N11" s="3">
        <f t="shared" si="2"/>
        <v>437975461.40000004</v>
      </c>
      <c r="O11" s="11">
        <f>SUM(O5:O10)</f>
        <v>0.99999999999999989</v>
      </c>
      <c r="P11" s="3">
        <f t="shared" si="2"/>
        <v>270389705.14999998</v>
      </c>
      <c r="Q11" s="11">
        <f>SUM(Q5:Q10)</f>
        <v>1</v>
      </c>
      <c r="R11" s="3">
        <f>+R6+R7+R8+R9+R10</f>
        <v>739628365.75999999</v>
      </c>
      <c r="S11" s="11">
        <f>SUM(S5:S10)</f>
        <v>1</v>
      </c>
      <c r="T11" s="3">
        <f t="shared" si="2"/>
        <v>464003361.19999999</v>
      </c>
      <c r="U11" s="11">
        <f>SUM(U5:U10)</f>
        <v>1.0000000000000002</v>
      </c>
      <c r="V11" s="3">
        <f t="shared" si="2"/>
        <v>285633600.36000001</v>
      </c>
      <c r="W11" s="11">
        <f>SUM(W5:W10)</f>
        <v>1</v>
      </c>
      <c r="X11" s="3">
        <f t="shared" si="2"/>
        <v>630799957.93999994</v>
      </c>
      <c r="Y11" s="11">
        <f>SUM(Y5:Y10)</f>
        <v>0.99999999999999989</v>
      </c>
    </row>
    <row r="12" spans="1:2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t="s">
        <v>12</v>
      </c>
      <c r="B13" s="4">
        <v>1</v>
      </c>
      <c r="C13" s="4"/>
      <c r="D13" s="4">
        <f>(D4/B4)-1</f>
        <v>-0.63942288938275516</v>
      </c>
      <c r="E13" s="4"/>
      <c r="F13" s="4">
        <f>(F4/D4)-1</f>
        <v>0.75754299444153816</v>
      </c>
      <c r="G13" s="4"/>
      <c r="H13" s="4">
        <f>(H11/F11)-1</f>
        <v>-0.16178668509868732</v>
      </c>
      <c r="I13" s="4"/>
      <c r="J13" s="4">
        <f>(J11/H11)-1</f>
        <v>-0.54423708680780036</v>
      </c>
      <c r="K13" s="4"/>
      <c r="L13" s="4">
        <f>(L11/J11)-1</f>
        <v>1.1957129112242941</v>
      </c>
      <c r="M13" s="4"/>
      <c r="N13" s="4">
        <f>(N11/L11)-1</f>
        <v>-0.24706783371312691</v>
      </c>
      <c r="O13" s="4"/>
      <c r="P13" s="4">
        <f>(P11/N11)-1</f>
        <v>-0.38263731879934049</v>
      </c>
      <c r="Q13" s="4"/>
      <c r="R13" s="4">
        <f>(R11/P11)-1</f>
        <v>1.7354161481469408</v>
      </c>
      <c r="S13" s="4"/>
      <c r="T13" s="4">
        <f>(T11/R11)-1</f>
        <v>-0.37265337204419335</v>
      </c>
      <c r="U13" s="4"/>
      <c r="V13" s="4">
        <f>(V11/T11)-1</f>
        <v>-0.38441480332966171</v>
      </c>
      <c r="W13" s="4"/>
      <c r="X13" s="4">
        <f t="shared" ref="X13" si="3">(X11/V11)-1</f>
        <v>1.2084235088062729</v>
      </c>
      <c r="Y13" s="4"/>
    </row>
    <row r="14" spans="1:25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B15" s="12"/>
      <c r="C15" s="16"/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2:25" ht="16.5" x14ac:dyDescent="0.25"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6"/>
      <c r="N17" s="16"/>
      <c r="O17" s="16"/>
      <c r="P17" s="16"/>
      <c r="Q17" s="16"/>
      <c r="R17" s="22">
        <f>+R4+P4+N4++L4+J4+H4+F4+D4+B4+T4+V4+X4</f>
        <v>15015143394.620001</v>
      </c>
      <c r="S17" s="16"/>
      <c r="T17" s="16"/>
      <c r="U17" s="16"/>
      <c r="V17" s="16"/>
      <c r="W17" s="16"/>
      <c r="X17" s="16"/>
      <c r="Y17" s="16"/>
    </row>
    <row r="18" spans="2:25" ht="16.5" x14ac:dyDescent="0.25">
      <c r="G18" s="17"/>
      <c r="H18" s="18"/>
      <c r="I18" s="18"/>
      <c r="J18" s="19"/>
      <c r="K18" s="19"/>
      <c r="L18" s="21"/>
      <c r="M18" s="1"/>
    </row>
    <row r="19" spans="2:25" ht="16.5" x14ac:dyDescent="0.25">
      <c r="G19" s="17"/>
      <c r="H19" s="18"/>
      <c r="I19" s="19"/>
      <c r="J19" s="19"/>
      <c r="K19" s="19"/>
      <c r="L19" s="21"/>
      <c r="M19" s="1"/>
    </row>
    <row r="20" spans="2:25" ht="16.5" x14ac:dyDescent="0.25">
      <c r="G20" s="17"/>
      <c r="H20" s="19"/>
      <c r="I20" s="18"/>
      <c r="J20" s="19"/>
      <c r="K20" s="19"/>
      <c r="L20" s="21"/>
      <c r="M20" s="1"/>
    </row>
    <row r="21" spans="2:25" ht="16.5" x14ac:dyDescent="0.25">
      <c r="G21" s="17"/>
      <c r="H21" s="18"/>
      <c r="I21" s="19"/>
      <c r="J21" s="19"/>
      <c r="K21" s="19"/>
      <c r="L21" s="21"/>
      <c r="M21" s="1"/>
    </row>
    <row r="22" spans="2:25" ht="16.5" x14ac:dyDescent="0.25">
      <c r="G22" s="17"/>
      <c r="H22" s="18"/>
      <c r="I22" s="18"/>
      <c r="J22" s="19"/>
      <c r="K22" s="19"/>
      <c r="L22" s="21"/>
      <c r="M22" s="1"/>
    </row>
    <row r="23" spans="2:25" ht="16.5" x14ac:dyDescent="0.25">
      <c r="G23" s="17"/>
      <c r="H23" s="18"/>
      <c r="I23" s="18"/>
      <c r="J23" s="19"/>
      <c r="K23" s="19"/>
      <c r="L23" s="21"/>
      <c r="M23" s="1"/>
    </row>
    <row r="24" spans="2:25" ht="16.5" x14ac:dyDescent="0.25">
      <c r="G24" s="17"/>
      <c r="H24" s="18"/>
      <c r="I24" s="19"/>
      <c r="J24" s="19"/>
      <c r="K24" s="19"/>
      <c r="L24" s="21"/>
      <c r="M24" s="1"/>
    </row>
    <row r="25" spans="2:25" ht="16.5" x14ac:dyDescent="0.25">
      <c r="G25" s="17"/>
      <c r="H25" s="18"/>
      <c r="I25" s="19"/>
      <c r="J25" s="19"/>
      <c r="K25" s="19"/>
      <c r="L25" s="18"/>
    </row>
    <row r="26" spans="2:25" ht="16.5" x14ac:dyDescent="0.25">
      <c r="G26" s="17"/>
      <c r="H26" s="18"/>
      <c r="I26" s="18"/>
      <c r="J26" s="19"/>
      <c r="K26" s="19"/>
      <c r="L26" s="18"/>
      <c r="M26" s="20"/>
    </row>
  </sheetData>
  <mergeCells count="1">
    <mergeCell ref="A1:X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8008-190A-4394-B921-58DE57C90E23}">
  <dimension ref="A1:Y26"/>
  <sheetViews>
    <sheetView tabSelected="1" workbookViewId="0">
      <pane xSplit="1" topLeftCell="B1" activePane="topRight" state="frozen"/>
      <selection pane="topRight" activeCell="B18" sqref="B18"/>
    </sheetView>
  </sheetViews>
  <sheetFormatPr baseColWidth="10" defaultColWidth="11.42578125" defaultRowHeight="15" x14ac:dyDescent="0.25"/>
  <cols>
    <col min="1" max="1" width="23.28515625" bestFit="1" customWidth="1"/>
    <col min="2" max="2" width="18.5703125" customWidth="1"/>
    <col min="3" max="3" width="8" customWidth="1"/>
    <col min="4" max="4" width="19.28515625" customWidth="1"/>
    <col min="5" max="5" width="8.7109375" customWidth="1"/>
    <col min="6" max="6" width="17.140625" customWidth="1"/>
    <col min="7" max="7" width="9.140625" customWidth="1"/>
    <col min="8" max="8" width="18.5703125" customWidth="1"/>
    <col min="9" max="9" width="12.85546875" customWidth="1"/>
    <col min="10" max="10" width="17.140625" customWidth="1"/>
    <col min="11" max="11" width="13.42578125" bestFit="1" customWidth="1"/>
    <col min="12" max="12" width="17.140625" customWidth="1"/>
    <col min="13" max="13" width="10.85546875" bestFit="1" customWidth="1"/>
    <col min="14" max="14" width="17.140625" bestFit="1" customWidth="1"/>
    <col min="15" max="15" width="10.85546875" customWidth="1"/>
    <col min="16" max="16" width="15.28515625" bestFit="1" customWidth="1"/>
    <col min="17" max="17" width="11.85546875" customWidth="1"/>
    <col min="18" max="18" width="18.28515625" bestFit="1" customWidth="1"/>
    <col min="19" max="19" width="13" customWidth="1"/>
    <col min="20" max="20" width="17.140625" bestFit="1" customWidth="1"/>
    <col min="21" max="21" width="11.140625" customWidth="1"/>
    <col min="22" max="22" width="15.28515625" bestFit="1" customWidth="1"/>
    <col min="23" max="23" width="13" customWidth="1"/>
    <col min="24" max="24" width="17.140625" bestFit="1" customWidth="1"/>
    <col min="25" max="25" width="13" customWidth="1"/>
  </cols>
  <sheetData>
    <row r="1" spans="1:25" ht="19.5" thickBot="1" x14ac:dyDescent="0.3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5" ht="15.75" x14ac:dyDescent="0.25">
      <c r="B2" s="2" t="s">
        <v>0</v>
      </c>
      <c r="C2" s="2"/>
      <c r="D2" s="2" t="s">
        <v>1</v>
      </c>
      <c r="E2" s="2"/>
      <c r="F2" s="2" t="s">
        <v>2</v>
      </c>
      <c r="G2" s="2"/>
      <c r="H2" s="2" t="s">
        <v>3</v>
      </c>
      <c r="I2" s="2"/>
      <c r="J2" s="2" t="s">
        <v>4</v>
      </c>
      <c r="K2" s="2"/>
      <c r="L2" s="2" t="s">
        <v>5</v>
      </c>
      <c r="M2" s="2"/>
      <c r="N2" s="2" t="s">
        <v>6</v>
      </c>
      <c r="O2" s="2"/>
      <c r="P2" s="2" t="s">
        <v>7</v>
      </c>
      <c r="Q2" s="2"/>
      <c r="R2" s="2" t="s">
        <v>8</v>
      </c>
      <c r="S2" s="2"/>
      <c r="T2" s="2" t="s">
        <v>9</v>
      </c>
      <c r="U2" s="2"/>
      <c r="V2" s="2" t="s">
        <v>10</v>
      </c>
      <c r="W2" s="2"/>
      <c r="X2" s="2" t="s">
        <v>11</v>
      </c>
      <c r="Y2" s="2"/>
    </row>
    <row r="3" spans="1:25" ht="15.75" x14ac:dyDescent="0.25">
      <c r="B3" s="14"/>
      <c r="C3" s="14" t="s">
        <v>21</v>
      </c>
      <c r="D3" s="14"/>
      <c r="E3" s="14" t="s">
        <v>21</v>
      </c>
      <c r="F3" s="14"/>
      <c r="G3" s="14" t="s">
        <v>21</v>
      </c>
      <c r="H3" s="14"/>
      <c r="I3" s="14" t="s">
        <v>21</v>
      </c>
      <c r="J3" s="14"/>
      <c r="K3" s="14" t="s">
        <v>21</v>
      </c>
      <c r="L3" s="14"/>
      <c r="M3" s="14" t="s">
        <v>21</v>
      </c>
      <c r="N3" s="14"/>
      <c r="O3" s="14" t="s">
        <v>21</v>
      </c>
      <c r="P3" s="14"/>
      <c r="Q3" s="14" t="s">
        <v>21</v>
      </c>
      <c r="R3" s="14"/>
      <c r="S3" s="14" t="s">
        <v>21</v>
      </c>
      <c r="T3" s="14"/>
      <c r="U3" s="14" t="s">
        <v>21</v>
      </c>
      <c r="V3" s="14"/>
      <c r="W3" s="14" t="s">
        <v>21</v>
      </c>
      <c r="X3" s="14"/>
      <c r="Y3" s="14" t="s">
        <v>21</v>
      </c>
    </row>
    <row r="4" spans="1:25" ht="15.75" x14ac:dyDescent="0.25">
      <c r="A4" t="s">
        <v>19</v>
      </c>
      <c r="B4" s="10">
        <f>+B5+B11</f>
        <v>2546595679.3699999</v>
      </c>
      <c r="C4" s="10"/>
      <c r="D4" s="10">
        <f>+D5+D11</f>
        <v>0</v>
      </c>
      <c r="E4" s="10"/>
      <c r="F4" s="13">
        <f>+F5+F11</f>
        <v>0</v>
      </c>
      <c r="G4" s="14"/>
      <c r="H4" s="13">
        <f>+H5+H11</f>
        <v>0</v>
      </c>
      <c r="I4" s="14"/>
      <c r="J4" s="13">
        <f>+J5+J11</f>
        <v>0</v>
      </c>
      <c r="K4" s="14"/>
      <c r="L4" s="13">
        <f>+L5+L11</f>
        <v>0</v>
      </c>
      <c r="M4" s="14"/>
      <c r="N4" s="13">
        <f>+N5+N11</f>
        <v>0</v>
      </c>
      <c r="O4" s="14"/>
      <c r="P4" s="13">
        <f>+P11+P5</f>
        <v>0</v>
      </c>
      <c r="Q4" s="13"/>
      <c r="R4" s="13">
        <f>+R5+R11</f>
        <v>0</v>
      </c>
      <c r="S4" s="13"/>
      <c r="T4" s="13">
        <f>+T5+T11</f>
        <v>0</v>
      </c>
      <c r="U4" s="13"/>
      <c r="V4" s="13">
        <f>+V5+V11</f>
        <v>0</v>
      </c>
      <c r="W4" s="13"/>
      <c r="X4" s="13">
        <f>+X5+X11</f>
        <v>0</v>
      </c>
      <c r="Y4" s="13"/>
    </row>
    <row r="5" spans="1:25" ht="15.75" x14ac:dyDescent="0.25">
      <c r="A5" t="s">
        <v>20</v>
      </c>
      <c r="B5" s="13">
        <v>1383481681.46</v>
      </c>
      <c r="C5" s="11">
        <f>+B5/$B$4</f>
        <v>0.54326711250930038</v>
      </c>
      <c r="D5" s="13"/>
      <c r="E5" s="11" t="e">
        <f>+D5/$D$4</f>
        <v>#DIV/0!</v>
      </c>
      <c r="F5" s="13"/>
      <c r="G5" s="11" t="e">
        <f>+F5/F4</f>
        <v>#DIV/0!</v>
      </c>
      <c r="H5" s="13"/>
      <c r="I5" s="11" t="e">
        <f>+H5/H4</f>
        <v>#DIV/0!</v>
      </c>
      <c r="J5" s="13"/>
      <c r="K5" s="11" t="e">
        <f>+J5/J4</f>
        <v>#DIV/0!</v>
      </c>
      <c r="L5" s="13"/>
      <c r="M5" s="11" t="e">
        <f>+L5/L4</f>
        <v>#DIV/0!</v>
      </c>
      <c r="N5" s="13"/>
      <c r="O5" s="11" t="e">
        <f>+N5/N4</f>
        <v>#DIV/0!</v>
      </c>
      <c r="P5" s="13"/>
      <c r="Q5" s="11" t="e">
        <f>+P5/P4</f>
        <v>#DIV/0!</v>
      </c>
      <c r="R5" s="13"/>
      <c r="S5" s="11" t="e">
        <f>+R5/R4</f>
        <v>#DIV/0!</v>
      </c>
      <c r="T5" s="13"/>
      <c r="U5" s="11" t="e">
        <f>+T5/T4</f>
        <v>#DIV/0!</v>
      </c>
      <c r="V5" s="13"/>
      <c r="W5" s="11" t="e">
        <f>+V5/V4</f>
        <v>#DIV/0!</v>
      </c>
      <c r="X5" s="13"/>
      <c r="Y5" s="11" t="e">
        <f>+X5/X4</f>
        <v>#DIV/0!</v>
      </c>
    </row>
    <row r="6" spans="1:25" ht="15.75" x14ac:dyDescent="0.25">
      <c r="A6" s="5" t="s">
        <v>13</v>
      </c>
      <c r="B6" s="1">
        <v>454187498.57999998</v>
      </c>
      <c r="C6" s="11">
        <f t="shared" ref="C6:C10" si="0">+B6/$B$4</f>
        <v>0.17835084786304242</v>
      </c>
      <c r="D6" s="1"/>
      <c r="E6" s="11" t="e">
        <f t="shared" ref="E6:E10" si="1">+D6/$D$4</f>
        <v>#DIV/0!</v>
      </c>
      <c r="F6" s="1"/>
      <c r="G6" s="11" t="e">
        <f>+F6/F4</f>
        <v>#DIV/0!</v>
      </c>
      <c r="H6" s="1"/>
      <c r="I6" s="11" t="e">
        <f>+H6/H4</f>
        <v>#DIV/0!</v>
      </c>
      <c r="J6" s="1"/>
      <c r="K6" s="11" t="e">
        <f>+J6/J4</f>
        <v>#DIV/0!</v>
      </c>
      <c r="L6" s="1"/>
      <c r="M6" s="11" t="e">
        <f>+L6/L4</f>
        <v>#DIV/0!</v>
      </c>
      <c r="N6" s="1"/>
      <c r="O6" s="11" t="e">
        <f>+N6/N4</f>
        <v>#DIV/0!</v>
      </c>
      <c r="P6" s="1"/>
      <c r="Q6" s="11" t="e">
        <f>+P6/P4</f>
        <v>#DIV/0!</v>
      </c>
      <c r="R6" s="1"/>
      <c r="S6" s="11" t="e">
        <f>+R6/R4</f>
        <v>#DIV/0!</v>
      </c>
      <c r="T6" s="1"/>
      <c r="U6" s="11" t="e">
        <f>+T6/T4</f>
        <v>#DIV/0!</v>
      </c>
      <c r="V6" s="1"/>
      <c r="W6" s="11" t="e">
        <f>+V6/V4</f>
        <v>#DIV/0!</v>
      </c>
      <c r="X6" s="1"/>
      <c r="Y6" s="11" t="e">
        <f>+X6/X4</f>
        <v>#DIV/0!</v>
      </c>
    </row>
    <row r="7" spans="1:25" ht="15.75" x14ac:dyDescent="0.25">
      <c r="A7" s="6" t="s">
        <v>14</v>
      </c>
      <c r="B7" s="1">
        <v>120024359.8</v>
      </c>
      <c r="C7" s="11">
        <f t="shared" si="0"/>
        <v>4.7131297980405246E-2</v>
      </c>
      <c r="D7" s="1"/>
      <c r="E7" s="11" t="e">
        <f t="shared" si="1"/>
        <v>#DIV/0!</v>
      </c>
      <c r="F7" s="1"/>
      <c r="G7" s="11" t="e">
        <f>+F7/F4</f>
        <v>#DIV/0!</v>
      </c>
      <c r="H7" s="1"/>
      <c r="I7" s="11" t="e">
        <f>+H7/H4</f>
        <v>#DIV/0!</v>
      </c>
      <c r="J7" s="1"/>
      <c r="K7" s="11" t="e">
        <f>+J7/J4</f>
        <v>#DIV/0!</v>
      </c>
      <c r="L7" s="1"/>
      <c r="M7" s="11" t="e">
        <f>+L7/L4</f>
        <v>#DIV/0!</v>
      </c>
      <c r="N7" s="1"/>
      <c r="O7" s="11" t="e">
        <f>+N7/N4</f>
        <v>#DIV/0!</v>
      </c>
      <c r="P7" s="1"/>
      <c r="Q7" s="11" t="e">
        <f>+P7/P4</f>
        <v>#DIV/0!</v>
      </c>
      <c r="R7" s="1"/>
      <c r="S7" s="11" t="e">
        <f>+R7/R4</f>
        <v>#DIV/0!</v>
      </c>
      <c r="T7" s="1"/>
      <c r="U7" s="11" t="e">
        <f>+T7/T4</f>
        <v>#DIV/0!</v>
      </c>
      <c r="V7" s="1"/>
      <c r="W7" s="11" t="e">
        <f>+V7/V4</f>
        <v>#DIV/0!</v>
      </c>
      <c r="X7" s="1"/>
      <c r="Y7" s="11" t="e">
        <f>+X7/X4</f>
        <v>#DIV/0!</v>
      </c>
    </row>
    <row r="8" spans="1:25" ht="15.75" x14ac:dyDescent="0.25">
      <c r="A8" s="7" t="s">
        <v>17</v>
      </c>
      <c r="B8" s="1">
        <v>219044804.84999999</v>
      </c>
      <c r="C8" s="11">
        <f t="shared" si="0"/>
        <v>8.6014755551689817E-2</v>
      </c>
      <c r="D8" s="1"/>
      <c r="E8" s="11" t="e">
        <f t="shared" si="1"/>
        <v>#DIV/0!</v>
      </c>
      <c r="F8" s="1"/>
      <c r="G8" s="11" t="e">
        <f>+F8/F4</f>
        <v>#DIV/0!</v>
      </c>
      <c r="H8" s="1"/>
      <c r="I8" s="11" t="e">
        <f>+H8/H4</f>
        <v>#DIV/0!</v>
      </c>
      <c r="J8" s="1"/>
      <c r="K8" s="11" t="e">
        <f>+J8/J4</f>
        <v>#DIV/0!</v>
      </c>
      <c r="L8" s="1"/>
      <c r="M8" s="11" t="e">
        <f>+L8/L4</f>
        <v>#DIV/0!</v>
      </c>
      <c r="N8" s="1"/>
      <c r="O8" s="11" t="e">
        <f>+N8/N4</f>
        <v>#DIV/0!</v>
      </c>
      <c r="P8" s="1"/>
      <c r="Q8" s="11" t="e">
        <f>+P8/P4</f>
        <v>#DIV/0!</v>
      </c>
      <c r="R8" s="1"/>
      <c r="S8" s="11" t="e">
        <f>+R8/R4</f>
        <v>#DIV/0!</v>
      </c>
      <c r="T8" s="1"/>
      <c r="U8" s="11" t="e">
        <f>+T8/T4</f>
        <v>#DIV/0!</v>
      </c>
      <c r="V8" s="1"/>
      <c r="W8" s="11" t="e">
        <f>+V8/V4</f>
        <v>#DIV/0!</v>
      </c>
      <c r="X8" s="1"/>
      <c r="Y8" s="11" t="e">
        <f>+X8/X4</f>
        <v>#DIV/0!</v>
      </c>
    </row>
    <row r="9" spans="1:25" ht="15.75" x14ac:dyDescent="0.25">
      <c r="A9" s="8" t="s">
        <v>15</v>
      </c>
      <c r="B9" s="1">
        <v>301431371.16000003</v>
      </c>
      <c r="C9" s="11">
        <f t="shared" si="0"/>
        <v>0.11836640327394683</v>
      </c>
      <c r="D9" s="1"/>
      <c r="E9" s="11" t="e">
        <f t="shared" si="1"/>
        <v>#DIV/0!</v>
      </c>
      <c r="F9" s="1"/>
      <c r="G9" s="11" t="e">
        <f>+F9/F4</f>
        <v>#DIV/0!</v>
      </c>
      <c r="H9" s="1"/>
      <c r="I9" s="11" t="e">
        <f>+H9/H4</f>
        <v>#DIV/0!</v>
      </c>
      <c r="J9" s="1"/>
      <c r="K9" s="11" t="e">
        <f>+J9/J4</f>
        <v>#DIV/0!</v>
      </c>
      <c r="L9" s="1"/>
      <c r="M9" s="11" t="e">
        <f>+L9/L4</f>
        <v>#DIV/0!</v>
      </c>
      <c r="N9" s="1"/>
      <c r="O9" s="11" t="e">
        <f>+N9/N4</f>
        <v>#DIV/0!</v>
      </c>
      <c r="P9" s="1"/>
      <c r="Q9" s="11" t="e">
        <f>+P9/P4</f>
        <v>#DIV/0!</v>
      </c>
      <c r="R9" s="1"/>
      <c r="S9" s="11" t="e">
        <f>+R9/R4</f>
        <v>#DIV/0!</v>
      </c>
      <c r="T9" s="1"/>
      <c r="U9" s="11" t="e">
        <f>+T9/T4</f>
        <v>#DIV/0!</v>
      </c>
      <c r="V9" s="1"/>
      <c r="W9" s="11" t="e">
        <f>+V9/V4</f>
        <v>#DIV/0!</v>
      </c>
      <c r="X9" s="1"/>
      <c r="Y9" s="11" t="e">
        <f>+X9/X4</f>
        <v>#DIV/0!</v>
      </c>
    </row>
    <row r="10" spans="1:25" ht="15.75" x14ac:dyDescent="0.25">
      <c r="A10" s="9" t="s">
        <v>16</v>
      </c>
      <c r="B10" s="1">
        <v>68425963.519999996</v>
      </c>
      <c r="C10" s="11">
        <f t="shared" si="0"/>
        <v>2.6869582821615341E-2</v>
      </c>
      <c r="D10" s="1"/>
      <c r="E10" s="11" t="e">
        <f t="shared" si="1"/>
        <v>#DIV/0!</v>
      </c>
      <c r="F10" s="1"/>
      <c r="G10" s="11" t="e">
        <f>+F10/F4</f>
        <v>#DIV/0!</v>
      </c>
      <c r="H10" s="1"/>
      <c r="I10" s="11" t="e">
        <f>+H10/H4</f>
        <v>#DIV/0!</v>
      </c>
      <c r="J10" s="1"/>
      <c r="K10" s="11" t="e">
        <f>+J10/J4</f>
        <v>#DIV/0!</v>
      </c>
      <c r="L10" s="1"/>
      <c r="M10" s="11" t="e">
        <f>+L10/L4</f>
        <v>#DIV/0!</v>
      </c>
      <c r="N10" s="1"/>
      <c r="O10" s="11" t="e">
        <f>+N10/N4</f>
        <v>#DIV/0!</v>
      </c>
      <c r="P10" s="1"/>
      <c r="Q10" s="11" t="e">
        <f>+P10/P4</f>
        <v>#DIV/0!</v>
      </c>
      <c r="R10" s="1"/>
      <c r="S10" s="11" t="e">
        <f>+R10/R4</f>
        <v>#DIV/0!</v>
      </c>
      <c r="T10" s="1"/>
      <c r="U10" s="11" t="e">
        <f>+T10/T4</f>
        <v>#DIV/0!</v>
      </c>
      <c r="V10" s="1"/>
      <c r="W10" s="11" t="e">
        <f>+V10/V4</f>
        <v>#DIV/0!</v>
      </c>
      <c r="X10" s="1"/>
      <c r="Y10" s="11" t="e">
        <f>+X10/X4</f>
        <v>#DIV/0!</v>
      </c>
    </row>
    <row r="11" spans="1:25" ht="15.75" x14ac:dyDescent="0.25">
      <c r="A11" s="15"/>
      <c r="B11" s="3">
        <f>SUM(B6:B10)</f>
        <v>1163113997.9100001</v>
      </c>
      <c r="C11" s="11">
        <f>SUM(C5:C10)</f>
        <v>1.0000000000000002</v>
      </c>
      <c r="D11" s="3">
        <f>SUM(D6:D10)</f>
        <v>0</v>
      </c>
      <c r="E11" s="11" t="e">
        <f>SUM(E5:E10)</f>
        <v>#DIV/0!</v>
      </c>
      <c r="F11" s="3">
        <f t="shared" ref="F11:X11" si="2">SUM(F6:F10)</f>
        <v>0</v>
      </c>
      <c r="G11" s="11" t="e">
        <f>SUM(G5:G10)</f>
        <v>#DIV/0!</v>
      </c>
      <c r="H11" s="3">
        <f t="shared" si="2"/>
        <v>0</v>
      </c>
      <c r="I11" s="11" t="e">
        <f>SUM(I5:I10)</f>
        <v>#DIV/0!</v>
      </c>
      <c r="J11" s="3">
        <f>SUM(J6:J10)</f>
        <v>0</v>
      </c>
      <c r="K11" s="11" t="e">
        <f>SUM(K5:K10)</f>
        <v>#DIV/0!</v>
      </c>
      <c r="L11" s="3">
        <f t="shared" si="2"/>
        <v>0</v>
      </c>
      <c r="M11" s="11" t="e">
        <f>SUM(M5:M10)</f>
        <v>#DIV/0!</v>
      </c>
      <c r="N11" s="3">
        <f t="shared" si="2"/>
        <v>0</v>
      </c>
      <c r="O11" s="11" t="e">
        <f>SUM(O5:O10)</f>
        <v>#DIV/0!</v>
      </c>
      <c r="P11" s="3">
        <f t="shared" si="2"/>
        <v>0</v>
      </c>
      <c r="Q11" s="11" t="e">
        <f>SUM(Q5:Q10)</f>
        <v>#DIV/0!</v>
      </c>
      <c r="R11" s="3">
        <f>+R6+R7+R8+R9+R10</f>
        <v>0</v>
      </c>
      <c r="S11" s="11" t="e">
        <f>SUM(S5:S10)</f>
        <v>#DIV/0!</v>
      </c>
      <c r="T11" s="3">
        <f t="shared" si="2"/>
        <v>0</v>
      </c>
      <c r="U11" s="11" t="e">
        <f>SUM(U5:U10)</f>
        <v>#DIV/0!</v>
      </c>
      <c r="V11" s="3">
        <f t="shared" si="2"/>
        <v>0</v>
      </c>
      <c r="W11" s="11" t="e">
        <f>SUM(W5:W10)</f>
        <v>#DIV/0!</v>
      </c>
      <c r="X11" s="3">
        <f t="shared" si="2"/>
        <v>0</v>
      </c>
      <c r="Y11" s="11" t="e">
        <f>SUM(Y5:Y10)</f>
        <v>#DIV/0!</v>
      </c>
    </row>
    <row r="12" spans="1:2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t="s">
        <v>12</v>
      </c>
      <c r="B13" s="4">
        <v>1</v>
      </c>
      <c r="C13" s="4"/>
      <c r="D13" s="4">
        <f>(D4/B4)-1</f>
        <v>-1</v>
      </c>
      <c r="E13" s="4"/>
      <c r="F13" s="4" t="e">
        <f>(F4/D4)-1</f>
        <v>#DIV/0!</v>
      </c>
      <c r="G13" s="4"/>
      <c r="H13" s="4" t="e">
        <f>(H11/F11)-1</f>
        <v>#DIV/0!</v>
      </c>
      <c r="I13" s="4"/>
      <c r="J13" s="4" t="e">
        <f>(J11/H11)-1</f>
        <v>#DIV/0!</v>
      </c>
      <c r="K13" s="4"/>
      <c r="L13" s="4" t="e">
        <f>(L11/J11)-1</f>
        <v>#DIV/0!</v>
      </c>
      <c r="M13" s="4"/>
      <c r="N13" s="4" t="e">
        <f>(N11/L11)-1</f>
        <v>#DIV/0!</v>
      </c>
      <c r="O13" s="4"/>
      <c r="P13" s="4" t="e">
        <f>(P11/N11)-1</f>
        <v>#DIV/0!</v>
      </c>
      <c r="Q13" s="4"/>
      <c r="R13" s="4" t="e">
        <f>(R11/P11)-1</f>
        <v>#DIV/0!</v>
      </c>
      <c r="S13" s="4"/>
      <c r="T13" s="4" t="e">
        <f>(T11/R11)-1</f>
        <v>#DIV/0!</v>
      </c>
      <c r="U13" s="4"/>
      <c r="V13" s="4" t="e">
        <f>(V11/T11)-1</f>
        <v>#DIV/0!</v>
      </c>
      <c r="W13" s="4"/>
      <c r="X13" s="4" t="e">
        <f t="shared" ref="X13" si="3">(X11/V11)-1</f>
        <v>#DIV/0!</v>
      </c>
      <c r="Y13" s="4"/>
    </row>
    <row r="14" spans="1:25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B15" s="24"/>
      <c r="C15" s="16"/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25"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2:25" ht="16.5" x14ac:dyDescent="0.25">
      <c r="B17" s="23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6"/>
      <c r="N17" s="16"/>
      <c r="O17" s="16"/>
      <c r="P17" s="16"/>
      <c r="Q17" s="16"/>
      <c r="R17" s="22">
        <f>+R4+P4+N4++L4+J4+H4+F4+D4+B4+T4+V4+X4</f>
        <v>2546595679.3699999</v>
      </c>
      <c r="S17" s="16"/>
      <c r="T17" s="16"/>
      <c r="U17" s="16"/>
      <c r="V17" s="16"/>
      <c r="W17" s="16"/>
      <c r="X17" s="16"/>
      <c r="Y17" s="16"/>
    </row>
    <row r="18" spans="2:25" ht="16.5" x14ac:dyDescent="0.25">
      <c r="B18" s="23"/>
      <c r="G18" s="17"/>
      <c r="H18" s="18"/>
      <c r="I18" s="18"/>
      <c r="J18" s="19"/>
      <c r="K18" s="19"/>
      <c r="L18" s="21"/>
      <c r="M18" s="1"/>
    </row>
    <row r="19" spans="2:25" ht="16.5" x14ac:dyDescent="0.25">
      <c r="G19" s="17"/>
      <c r="H19" s="18"/>
      <c r="I19" s="19"/>
      <c r="J19" s="19"/>
      <c r="K19" s="19"/>
      <c r="L19" s="21"/>
      <c r="M19" s="1"/>
    </row>
    <row r="20" spans="2:25" ht="16.5" x14ac:dyDescent="0.25">
      <c r="G20" s="17"/>
      <c r="H20" s="19"/>
      <c r="I20" s="18"/>
      <c r="J20" s="19"/>
      <c r="K20" s="19"/>
      <c r="L20" s="21"/>
      <c r="M20" s="1"/>
    </row>
    <row r="21" spans="2:25" ht="16.5" x14ac:dyDescent="0.25">
      <c r="G21" s="17"/>
      <c r="H21" s="18"/>
      <c r="I21" s="19"/>
      <c r="J21" s="19"/>
      <c r="K21" s="19"/>
      <c r="L21" s="21"/>
      <c r="M21" s="1"/>
    </row>
    <row r="22" spans="2:25" ht="16.5" x14ac:dyDescent="0.25">
      <c r="G22" s="17"/>
      <c r="H22" s="18"/>
      <c r="I22" s="18"/>
      <c r="J22" s="19"/>
      <c r="K22" s="19"/>
      <c r="L22" s="21"/>
      <c r="M22" s="1"/>
    </row>
    <row r="23" spans="2:25" ht="16.5" x14ac:dyDescent="0.25">
      <c r="G23" s="17"/>
      <c r="H23" s="18"/>
      <c r="I23" s="18"/>
      <c r="J23" s="19"/>
      <c r="K23" s="19"/>
      <c r="L23" s="21"/>
      <c r="M23" s="1"/>
    </row>
    <row r="24" spans="2:25" ht="16.5" x14ac:dyDescent="0.25">
      <c r="G24" s="17"/>
      <c r="H24" s="18"/>
      <c r="I24" s="19"/>
      <c r="J24" s="19"/>
      <c r="K24" s="19"/>
      <c r="L24" s="21"/>
      <c r="M24" s="1"/>
    </row>
    <row r="25" spans="2:25" ht="16.5" x14ac:dyDescent="0.25">
      <c r="G25" s="17"/>
      <c r="H25" s="18"/>
      <c r="I25" s="19"/>
      <c r="J25" s="19"/>
      <c r="K25" s="19"/>
      <c r="L25" s="18"/>
    </row>
    <row r="26" spans="2:25" ht="16.5" x14ac:dyDescent="0.25">
      <c r="G26" s="17"/>
      <c r="H26" s="18"/>
      <c r="I26" s="18"/>
      <c r="J26" s="19"/>
      <c r="K26" s="19"/>
      <c r="L26" s="18"/>
      <c r="M26" s="20"/>
    </row>
  </sheetData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Manager/>
  <Company>TuSoft.org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Iria Chinchilla</dc:creator>
  <cp:keywords/>
  <dc:description/>
  <cp:lastModifiedBy>Nelson Montoya</cp:lastModifiedBy>
  <cp:revision/>
  <dcterms:created xsi:type="dcterms:W3CDTF">2018-05-25T14:29:31Z</dcterms:created>
  <dcterms:modified xsi:type="dcterms:W3CDTF">2023-02-09T15:46:48Z</dcterms:modified>
  <cp:category/>
  <cp:contentStatus/>
</cp:coreProperties>
</file>