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rvasquez.MUNISANT\Desktop\AÑO 2022\MODIFICACIONES PRESUPUESTARIAS 2022\MODIFICACION 04-2022\"/>
    </mc:Choice>
  </mc:AlternateContent>
  <xr:revisionPtr revIDLastSave="0" documentId="13_ncr:1_{7EF1C111-9120-42EB-9E57-5A8E66CE0D5F}" xr6:coauthVersionLast="47" xr6:coauthVersionMax="47" xr10:uidLastSave="{00000000-0000-0000-0000-000000000000}"/>
  <bookViews>
    <workbookView xWindow="11904" yWindow="0" windowWidth="11136" windowHeight="12360" xr2:uid="{00000000-000D-0000-FFFF-FFFF00000000}"/>
  </bookViews>
  <sheets>
    <sheet name="Mod 04-2022" sheetId="1" r:id="rId1"/>
    <sheet name="Hoja4" sheetId="4" r:id="rId2"/>
    <sheet name="Hoja5" sheetId="5" r:id="rId3"/>
  </sheets>
  <definedNames>
    <definedName name="_xlnm.Print_Area" localSheetId="0">'Mod 04-2022'!$A$1:$H$307</definedName>
    <definedName name="_xlnm.Print_Titles" localSheetId="0">'Mod 04-2022'!$A:$H,'Mod 04-2022'!$1:$5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8" i="1" l="1"/>
  <c r="J246" i="1"/>
  <c r="J87" i="1"/>
  <c r="I60" i="1"/>
  <c r="J58" i="1"/>
  <c r="J38" i="1"/>
  <c r="H43" i="1"/>
  <c r="H48" i="1"/>
  <c r="G273" i="1"/>
  <c r="F280" i="1"/>
  <c r="F296" i="1" s="1"/>
  <c r="G293" i="1"/>
  <c r="G296" i="1" s="1"/>
  <c r="G304" i="1"/>
  <c r="F304" i="1"/>
  <c r="E304" i="1"/>
  <c r="H303" i="1"/>
  <c r="H302" i="1"/>
  <c r="E296" i="1"/>
  <c r="H295" i="1"/>
  <c r="H294" i="1"/>
  <c r="H292" i="1"/>
  <c r="H291" i="1"/>
  <c r="H290" i="1"/>
  <c r="H289" i="1"/>
  <c r="H288" i="1"/>
  <c r="H287" i="1"/>
  <c r="H286" i="1"/>
  <c r="H285" i="1"/>
  <c r="H284" i="1"/>
  <c r="H283" i="1"/>
  <c r="H282" i="1"/>
  <c r="H281" i="1"/>
  <c r="H293" i="1" l="1"/>
  <c r="H304" i="1"/>
  <c r="H280" i="1"/>
  <c r="H279" i="1"/>
  <c r="H272" i="1"/>
  <c r="G193" i="1"/>
  <c r="H193" i="1" s="1"/>
  <c r="H192" i="1"/>
  <c r="H190" i="1"/>
  <c r="E264" i="1" s="1"/>
  <c r="H264" i="1" s="1"/>
  <c r="E271" i="1" s="1"/>
  <c r="G265" i="1"/>
  <c r="G257" i="1"/>
  <c r="H256" i="1"/>
  <c r="G249" i="1"/>
  <c r="F249" i="1"/>
  <c r="H248" i="1"/>
  <c r="H246" i="1"/>
  <c r="E265" i="1" l="1"/>
  <c r="F265" i="1"/>
  <c r="H255" i="1"/>
  <c r="G241" i="1"/>
  <c r="F241" i="1"/>
  <c r="E241" i="1"/>
  <c r="H240" i="1"/>
  <c r="H239" i="1"/>
  <c r="H238" i="1"/>
  <c r="H237" i="1"/>
  <c r="H278" i="1" l="1"/>
  <c r="H296" i="1" s="1"/>
  <c r="H263" i="1"/>
  <c r="H265" i="1" s="1"/>
  <c r="H241" i="1"/>
  <c r="G232" i="1"/>
  <c r="F232" i="1"/>
  <c r="H231" i="1"/>
  <c r="H230" i="1"/>
  <c r="H229" i="1"/>
  <c r="H228" i="1"/>
  <c r="E232" i="1"/>
  <c r="H226" i="1"/>
  <c r="H227" i="1" l="1"/>
  <c r="H232" i="1" s="1"/>
  <c r="H197" i="1"/>
  <c r="H196" i="1"/>
  <c r="H195" i="1"/>
  <c r="H194" i="1"/>
  <c r="H191" i="1"/>
  <c r="H189" i="1"/>
  <c r="E247" i="1" s="1"/>
  <c r="H115" i="1"/>
  <c r="E216" i="1" s="1"/>
  <c r="F221" i="1"/>
  <c r="G221" i="1"/>
  <c r="H220" i="1"/>
  <c r="H219" i="1"/>
  <c r="H218" i="1"/>
  <c r="H217" i="1"/>
  <c r="H215" i="1"/>
  <c r="H188" i="1"/>
  <c r="H198" i="1"/>
  <c r="H187" i="1"/>
  <c r="H247" i="1" l="1"/>
  <c r="E249" i="1"/>
  <c r="H216" i="1"/>
  <c r="H221" i="1" s="1"/>
  <c r="E221" i="1"/>
  <c r="E254" i="1" l="1"/>
  <c r="H249" i="1"/>
  <c r="E257" i="1" l="1"/>
  <c r="F257" i="1"/>
  <c r="H254" i="1" l="1"/>
  <c r="H257" i="1" l="1"/>
  <c r="E270" i="1"/>
  <c r="E273" i="1" l="1"/>
  <c r="F270" i="1"/>
  <c r="F273" i="1" s="1"/>
  <c r="H270" i="1" l="1"/>
  <c r="G205" i="1" l="1"/>
  <c r="H205" i="1" s="1"/>
  <c r="H208" i="1"/>
  <c r="H207" i="1"/>
  <c r="H206" i="1"/>
  <c r="H204" i="1"/>
  <c r="G203" i="1"/>
  <c r="G200" i="1"/>
  <c r="F209" i="1"/>
  <c r="E209" i="1"/>
  <c r="H202" i="1"/>
  <c r="H201" i="1"/>
  <c r="H199" i="1"/>
  <c r="H186" i="1"/>
  <c r="H185" i="1"/>
  <c r="H184" i="1"/>
  <c r="H183" i="1"/>
  <c r="H182" i="1"/>
  <c r="H181" i="1"/>
  <c r="H271" i="1" l="1"/>
  <c r="H273" i="1" s="1"/>
  <c r="H203" i="1"/>
  <c r="G209" i="1"/>
  <c r="H200" i="1"/>
  <c r="H209" i="1" l="1"/>
  <c r="H114" i="1" l="1"/>
  <c r="E172" i="1" s="1"/>
  <c r="H152" i="1"/>
  <c r="H149" i="1"/>
  <c r="G175" i="1" l="1"/>
  <c r="F175" i="1"/>
  <c r="H174" i="1"/>
  <c r="H173" i="1"/>
  <c r="H172" i="1"/>
  <c r="H171" i="1"/>
  <c r="H170" i="1"/>
  <c r="H168" i="1"/>
  <c r="H167" i="1"/>
  <c r="H166" i="1"/>
  <c r="H165" i="1"/>
  <c r="H164" i="1"/>
  <c r="H163" i="1"/>
  <c r="H153" i="1"/>
  <c r="H154" i="1"/>
  <c r="H156" i="1"/>
  <c r="H155" i="1"/>
  <c r="H151" i="1"/>
  <c r="H150" i="1"/>
  <c r="H148" i="1"/>
  <c r="H147" i="1"/>
  <c r="H175" i="1" l="1"/>
  <c r="G129" i="1"/>
  <c r="F129" i="1"/>
  <c r="H128" i="1"/>
  <c r="E139" i="1" s="1"/>
  <c r="H138" i="1"/>
  <c r="H137" i="1"/>
  <c r="H136" i="1"/>
  <c r="F134" i="1"/>
  <c r="H113" i="1"/>
  <c r="F117" i="1"/>
  <c r="G116" i="1" s="1"/>
  <c r="E117" i="1"/>
  <c r="H106" i="1"/>
  <c r="H105" i="1"/>
  <c r="E135" i="1" s="1"/>
  <c r="H135" i="1" s="1"/>
  <c r="G117" i="1" l="1"/>
  <c r="H116" i="1"/>
  <c r="H98" i="1"/>
  <c r="E126" i="1" s="1"/>
  <c r="E129" i="1" s="1"/>
  <c r="H71" i="1"/>
  <c r="H70" i="1"/>
  <c r="H69" i="1"/>
  <c r="H42" i="1"/>
  <c r="H41" i="1"/>
  <c r="H40" i="1"/>
  <c r="H39" i="1"/>
  <c r="H49" i="1"/>
  <c r="H47" i="1"/>
  <c r="H46" i="1"/>
  <c r="H45" i="1"/>
  <c r="H44" i="1"/>
  <c r="H31" i="1"/>
  <c r="H30" i="1"/>
  <c r="H29" i="1"/>
  <c r="H26" i="1"/>
  <c r="H25" i="1"/>
  <c r="H24" i="1"/>
  <c r="H15" i="1"/>
  <c r="H14" i="1"/>
  <c r="H13" i="1"/>
  <c r="F9" i="1"/>
  <c r="F33" i="1" l="1"/>
  <c r="G33" i="1"/>
  <c r="E33" i="1"/>
  <c r="H28" i="1"/>
  <c r="H27" i="1"/>
  <c r="H12" i="1"/>
  <c r="H11" i="1"/>
  <c r="H60" i="1"/>
  <c r="H59" i="1"/>
  <c r="H58" i="1"/>
  <c r="H157" i="1"/>
  <c r="E169" i="1" s="1"/>
  <c r="E175" i="1" s="1"/>
  <c r="H146" i="1"/>
  <c r="H145" i="1"/>
  <c r="G158" i="1"/>
  <c r="F158" i="1"/>
  <c r="E158" i="1"/>
  <c r="F140" i="1"/>
  <c r="G139" i="1" s="1"/>
  <c r="G140" i="1" s="1"/>
  <c r="E140" i="1"/>
  <c r="H134" i="1"/>
  <c r="H127" i="1"/>
  <c r="H126" i="1"/>
  <c r="H125" i="1"/>
  <c r="H124" i="1"/>
  <c r="H123" i="1"/>
  <c r="H112" i="1"/>
  <c r="H111" i="1"/>
  <c r="H110" i="1"/>
  <c r="H109" i="1"/>
  <c r="H108" i="1"/>
  <c r="H139" i="1" l="1"/>
  <c r="H140" i="1" s="1"/>
  <c r="H129" i="1"/>
  <c r="H158" i="1"/>
  <c r="H97" i="1"/>
  <c r="H96" i="1"/>
  <c r="H95" i="1"/>
  <c r="H94" i="1"/>
  <c r="H86" i="1"/>
  <c r="G73" i="1"/>
  <c r="F73" i="1"/>
  <c r="E73" i="1"/>
  <c r="G16" i="1"/>
  <c r="F16" i="1"/>
  <c r="E16" i="1"/>
  <c r="H107" i="1"/>
  <c r="H117" i="1" s="1"/>
  <c r="G100" i="1"/>
  <c r="F100" i="1"/>
  <c r="E100" i="1"/>
  <c r="H99" i="1"/>
  <c r="H93" i="1"/>
  <c r="H79" i="1"/>
  <c r="H87" i="1"/>
  <c r="F88" i="1"/>
  <c r="E88" i="1"/>
  <c r="H85" i="1"/>
  <c r="G88" i="1" l="1"/>
  <c r="H100" i="1"/>
  <c r="H88" i="1"/>
  <c r="H32" i="1"/>
  <c r="H23" i="1"/>
  <c r="H22" i="1"/>
  <c r="H10" i="1"/>
  <c r="F80" i="1"/>
  <c r="H61" i="1"/>
  <c r="H57" i="1"/>
  <c r="G80" i="1" l="1"/>
  <c r="H78" i="1"/>
  <c r="E80" i="1"/>
  <c r="H80" i="1" l="1"/>
  <c r="H72" i="1" l="1"/>
  <c r="H68" i="1"/>
  <c r="H73" i="1" l="1"/>
  <c r="F62" i="1"/>
  <c r="E62" i="1"/>
  <c r="G62" i="1"/>
  <c r="H62" i="1" l="1"/>
  <c r="G50" i="1" l="1"/>
  <c r="H21" i="1"/>
  <c r="H9" i="1"/>
  <c r="H16" i="1" s="1"/>
  <c r="F50" i="1" l="1"/>
  <c r="E50" i="1"/>
  <c r="H38" i="1"/>
  <c r="H33" i="1"/>
  <c r="H50" i="1" l="1"/>
</calcChain>
</file>

<file path=xl/sharedStrings.xml><?xml version="1.0" encoding="utf-8"?>
<sst xmlns="http://schemas.openxmlformats.org/spreadsheetml/2006/main" count="963" uniqueCount="307">
  <si>
    <t>MUNICIPALIDAD DE SANTA ANA</t>
  </si>
  <si>
    <t>Programa</t>
  </si>
  <si>
    <t>Actividad</t>
  </si>
  <si>
    <t>01</t>
  </si>
  <si>
    <t>Código por Clasificación Objeto del Gasto</t>
  </si>
  <si>
    <t>Saldo disponible</t>
  </si>
  <si>
    <t>Monto a rebajar</t>
  </si>
  <si>
    <t>Monto  aumenta</t>
  </si>
  <si>
    <t>Nuevo Saldo Disponible</t>
  </si>
  <si>
    <t>Nombre de la cuenta</t>
  </si>
  <si>
    <t>ASIENTO N°1</t>
  </si>
  <si>
    <t>JUSTIFICACIÓN</t>
  </si>
  <si>
    <t>GESTIÓN FINANCIERA TRIBUTARIA</t>
  </si>
  <si>
    <t>PROCESO DE PRESUPUESTO</t>
  </si>
  <si>
    <t>ASIENTO N°2</t>
  </si>
  <si>
    <t>03</t>
  </si>
  <si>
    <t>ASIENTO N°3</t>
  </si>
  <si>
    <t>ASIENTO N°4</t>
  </si>
  <si>
    <t>Servicios Especiales</t>
  </si>
  <si>
    <t>00.01.03</t>
  </si>
  <si>
    <t>0.03.03</t>
  </si>
  <si>
    <t>ASIENTO N°8</t>
  </si>
  <si>
    <t>0.04.01</t>
  </si>
  <si>
    <t>0.04.05</t>
  </si>
  <si>
    <t>0.05.01</t>
  </si>
  <si>
    <t>0.05.02</t>
  </si>
  <si>
    <t>0.05.03</t>
  </si>
  <si>
    <t>0.05.05</t>
  </si>
  <si>
    <t>ASIENTO N°9</t>
  </si>
  <si>
    <t>ASIENTO N°5</t>
  </si>
  <si>
    <t>ASIENTO N°6</t>
  </si>
  <si>
    <t>ASIENTO N°7</t>
  </si>
  <si>
    <t>02</t>
  </si>
  <si>
    <t>Materiales y productos metálicos</t>
  </si>
  <si>
    <t>Herramientas e instrumentos</t>
  </si>
  <si>
    <t>Transporte dentro del país</t>
  </si>
  <si>
    <t>25</t>
  </si>
  <si>
    <t>01.01.99</t>
  </si>
  <si>
    <t>01.08.04</t>
  </si>
  <si>
    <t>02.99.04</t>
  </si>
  <si>
    <t>Textiles y vestuarios</t>
  </si>
  <si>
    <t>02.04.01</t>
  </si>
  <si>
    <t>02.99.01</t>
  </si>
  <si>
    <t>01.05.01</t>
  </si>
  <si>
    <t>ASIENTO N°10</t>
  </si>
  <si>
    <t>ASIENTO N°11</t>
  </si>
  <si>
    <t>ASIENTO N°12</t>
  </si>
  <si>
    <t>02.99.06</t>
  </si>
  <si>
    <t>Otros Alquileres</t>
  </si>
  <si>
    <t>02.02.03</t>
  </si>
  <si>
    <t>Alimentos y bebidas</t>
  </si>
  <si>
    <t>02.99.03</t>
  </si>
  <si>
    <t>Productos de papel cartón e impresos</t>
  </si>
  <si>
    <t>02.99.05</t>
  </si>
  <si>
    <t>10-08</t>
  </si>
  <si>
    <t>02.01.02</t>
  </si>
  <si>
    <t>02.03.01</t>
  </si>
  <si>
    <t>02.03.03</t>
  </si>
  <si>
    <t>02.03.06</t>
  </si>
  <si>
    <t>Equipo y mobiliario de oficina</t>
  </si>
  <si>
    <t>MODIFICACIÓN PRESUPUESTARIA 04-2022</t>
  </si>
  <si>
    <t>10-07</t>
  </si>
  <si>
    <t>01.03.02</t>
  </si>
  <si>
    <t>Publicidad y propaganda</t>
  </si>
  <si>
    <t>Útiles y materiales de oficina y cómputo</t>
  </si>
  <si>
    <t>05.01.04</t>
  </si>
  <si>
    <t>Materiales y productos de plástico</t>
  </si>
  <si>
    <t>02.02.02</t>
  </si>
  <si>
    <t>Productos agroforestales</t>
  </si>
  <si>
    <t>02.99.99</t>
  </si>
  <si>
    <t>Otros útiles materiales y suministros de oficina y cómputo</t>
  </si>
  <si>
    <t>Útiles y materiales de resguardo y seguridad</t>
  </si>
  <si>
    <t>Mantenimiento y reparación de equipo para la producción</t>
  </si>
  <si>
    <t>Útiles y materiales de limpieza</t>
  </si>
  <si>
    <t>Se realiza la modificación presupuestaria solicitada por la Encargada de Gestión Ambiental, para dar contenido presupuestario a las cuentas: Productos Agroforestales para la compra de plantas para diversos especios públicos, Materiales y productos metálicos para la compra de tubos galvanizados para la construcción de un vivero en la Escuela Comunitaria de Agricultura Orgánica, Mantenimiento y reparación de equipo de para la producción, para las máquinas del CRMV, Materiales y productos de limpieza para la compra de dos estaciones  ecológicas para el Parque de Santa Ana y para el Parque de Piedades. Textiles y vestuarios para la compra de bolsos y gorras para las actividades  de voluntariado comunitario. Alimentos y Bebidas para refrigerios para el programa de voluntariado comunitario y Materiales y suministros de oficina para la compra de llaves maya.</t>
  </si>
  <si>
    <t>Alimentos y Bebidas</t>
  </si>
  <si>
    <t>Madera y sus derivados</t>
  </si>
  <si>
    <t>Materiales y susministros de Oficina</t>
  </si>
  <si>
    <t>Textiles y vestuario</t>
  </si>
  <si>
    <t>Equipo Maquinaria y Producción</t>
  </si>
  <si>
    <t>Productos Farmaceúticos y Medicinales</t>
  </si>
  <si>
    <t xml:space="preserve">Productos de Papel Cartón e impresos </t>
  </si>
  <si>
    <t>10-06</t>
  </si>
  <si>
    <t>01.07.02</t>
  </si>
  <si>
    <t>Actividades protocolarias y sociales</t>
  </si>
  <si>
    <t>Materiales y suministros de oficina y cómputo</t>
  </si>
  <si>
    <t>Se realiza la modificación presupuestaria solicitada por la Encargada de Género como parte de las Casitas de Escucha en las comunidades de Honduras y El Triunfo, por medio de la contratación de Fundamentes, se requiere reforzar  para lo refrigerios de los niños y para la compra de materiales para los diferentes talleres que se impartiran.</t>
  </si>
  <si>
    <t>10-11</t>
  </si>
  <si>
    <t>05.01.06</t>
  </si>
  <si>
    <t>Equipo sanitario de laboratorio e investigación</t>
  </si>
  <si>
    <t>01.04.06</t>
  </si>
  <si>
    <t>Servicios Generales</t>
  </si>
  <si>
    <t>01.01.01</t>
  </si>
  <si>
    <t>Alquiler de edificios y locales</t>
  </si>
  <si>
    <t>01.04.99</t>
  </si>
  <si>
    <t>Otros servicios de gestión y apoyo</t>
  </si>
  <si>
    <t>01.04.04</t>
  </si>
  <si>
    <t>Servicios en ciencias económicas y sociales</t>
  </si>
  <si>
    <t xml:space="preserve">Se realiza la modificación presupuestaria solicitada por el Director de Desarrollo Humanos para reforzar las cuentas de Otros Servicios de Gestión y Apoyo para  Se solicita modificación para contar con recursos para pagar servicios de interpretes LESCO, para las actividades de consulta comunitaria programadas en los planes de elaboración de las políticas cantonales de "Envejecimiento activo saludable" y "Accesibilidad universal y equidad para personas con discapacidad". y la cuenta de Otros Servicios de Gestión y Apoyo para para realizar un estudio diagnóstico de la situación de la población en condición de calle en el cantón, de manera que sea posible realizar el mapeo e identificación de los casos y generar una propuesta de abordaje, así como la organización e implementación de una jordana de apoyo en la que se les brinde la posibilidad, de tomar una ducha, un tiempo de comida, servicios de corte de cabello e higiene personal, artículos de higiene personal y algunas charlas motivacionales o similares, que puedan ser gestionadas como donaciones. </t>
  </si>
  <si>
    <t>09.01</t>
  </si>
  <si>
    <t>Servicio de Energía Eléctrica</t>
  </si>
  <si>
    <t>01.02.02</t>
  </si>
  <si>
    <t>02.04.02</t>
  </si>
  <si>
    <t>Repuestos y Accesorios</t>
  </si>
  <si>
    <t>Se realiza la modificación presupuestaria solicitada por el Director de Desarrollo Humanos, para devolver los recursos que se usaron de la cuenta de Mantenimiento de Caminos para la compra de repuestos para el arreglo del ascensor del EMAI.</t>
  </si>
  <si>
    <t>10-03</t>
  </si>
  <si>
    <t>01.03.03</t>
  </si>
  <si>
    <t>Impresión encuadernación y otros</t>
  </si>
  <si>
    <t>Se realiza la modificación presupuestaria solicitada por la Encargada de Desarrollo Local, para reforzar la cuenta de Productos de papel cartón e impresos para la compra de soportes de cartón para los conmercios del cantón el cual tendrá el código QR para accesar al  mercado municipal virtual en donde podrán bajar formularios como la declaración de patentes, solicitud de personal por medio de la bolsa de empleo, entre otra información que sea relevante para los patentados.</t>
  </si>
  <si>
    <t>06.02.01</t>
  </si>
  <si>
    <t>Becas a funcionarios</t>
  </si>
  <si>
    <t>01.01.04</t>
  </si>
  <si>
    <t>Alquiler de equipo y derechos de telecomunicaciones</t>
  </si>
  <si>
    <t>01.08.06</t>
  </si>
  <si>
    <t>Mantenimiento y reparación de Equipo de Comunicación</t>
  </si>
  <si>
    <t>06.03.99</t>
  </si>
  <si>
    <t>Otras prestaciones</t>
  </si>
  <si>
    <t>Se realiza la modificación presupuestaria solicitada por la Administradora de Salarios para reforzar la cuenta de Otras prestaciones de la Administración para el pago de subsidios por incapacidades.</t>
  </si>
  <si>
    <t>02-03</t>
  </si>
  <si>
    <t>05.02.02</t>
  </si>
  <si>
    <t>Diseño construcción, canalización y estabilización de taludes Calle Millonarios</t>
  </si>
  <si>
    <t>02-05</t>
  </si>
  <si>
    <t>IV Etapa Calle Corrogres</t>
  </si>
  <si>
    <t>02.21</t>
  </si>
  <si>
    <t>Paradas de autobuses en comunidad Bosques de Santa Ana</t>
  </si>
  <si>
    <t>02-30</t>
  </si>
  <si>
    <t>Cordón y caño, aceras y asfaltado Calle Cuadrantes de Piedades</t>
  </si>
  <si>
    <t>Instalación y construcción de Paradas de Autobuses en Brasil de Santa Ana</t>
  </si>
  <si>
    <t>06.09</t>
  </si>
  <si>
    <t>05.02.99</t>
  </si>
  <si>
    <t>Parque de Piedades</t>
  </si>
  <si>
    <t>06.06-01</t>
  </si>
  <si>
    <t>Indemnizaciones</t>
  </si>
  <si>
    <t>01.01.02</t>
  </si>
  <si>
    <t>Alquiler de maquinaria equipo y mobiliario</t>
  </si>
  <si>
    <t>10-02</t>
  </si>
  <si>
    <t>06.02.02</t>
  </si>
  <si>
    <t>Becas a terceras personas</t>
  </si>
  <si>
    <t>05.01.05</t>
  </si>
  <si>
    <t>Equipo de cómputo</t>
  </si>
  <si>
    <t>01.02.01</t>
  </si>
  <si>
    <t>Servicios de Agua y Alcantarillado</t>
  </si>
  <si>
    <t>01.03.01</t>
  </si>
  <si>
    <t>Información</t>
  </si>
  <si>
    <t>Se realiza la modificación presupuestaria solicitada por el Encargado de TI y en coordinación con la Encargada de Patentes para la compra de la licencia para la automatización del proceso de solicitudes de las licencias comerciales lo que ayudaría a que se pueda atender de forma más expedita y eficiente, mejorar la atención al contribuyente y mitigar el riesgo de pérdida de información. por lo que se le presentó a la Alcaldía el proyecto para que las licencias sean tramitadas 100% digitales y con alianzas con otras instituciones como el ACAM y Ministerio de Salud, además se podrán utilizar los web service con la CCSS y la DGTD, para lograrlo es necesario proporcionar a todos los patentados de las firmas criptográficas para que puedan realizar todos los trámites tanto de licencias como de declaraciones del impuesto de patente de forma digital, también es necesaria la capacitación técnica del recurso humano que va a ejecutar el proyecto a nivel de programación.</t>
  </si>
  <si>
    <t>01.04.05</t>
  </si>
  <si>
    <t>Servicios informáticos</t>
  </si>
  <si>
    <t>08.02.06.01</t>
  </si>
  <si>
    <t>Amortización Préstamo Remodelación del Edificio</t>
  </si>
  <si>
    <t>08.02.06.02</t>
  </si>
  <si>
    <t>Amortización Préstamo Compra de Edificio Anexo</t>
  </si>
  <si>
    <t>Otros materiales y suministros</t>
  </si>
  <si>
    <t>5.99.03</t>
  </si>
  <si>
    <t>Bienes intangibles</t>
  </si>
  <si>
    <t>Se realiza la modificación presupuestaria solicitada por el Encargado de TI para reforzar la cuenta de bienes intangibles, para el pago de las liciencias que se requieren este año, dado que el costo de las licencias es en dólares de las que se incluyeron en el presupuesto ordinario se refuerza para el pago que ya se realizó y se incluye para la adquisicón de liciencias de aranda dado por el aumento de computadoras por plazas nuevas y por las computadoras del Concejo Municipal se requieren estas liciencias para tener el inventario al día y para Implementación marco regulatorio de gobierno y gestión de TI emitido por el MICITT y en la aplicación de prácticas del Marco de Referencia Cobit ® 2019, dado que e derogan las normas de TI de la CGR, entonces tenemos que hacer un marco regulatorio propio tomando como referencia lo indicado por MICIIT</t>
  </si>
  <si>
    <t>01.04.02</t>
  </si>
  <si>
    <t>Servicios juridicos</t>
  </si>
  <si>
    <t>Transortes dentro del país</t>
  </si>
  <si>
    <t>01.05.02</t>
  </si>
  <si>
    <t>Viáticos dentro del país</t>
  </si>
  <si>
    <t>01.08.05</t>
  </si>
  <si>
    <t>Mantenimiento y reparación de equipo de transporte</t>
  </si>
  <si>
    <t>01.99.05</t>
  </si>
  <si>
    <t>Deducibles</t>
  </si>
  <si>
    <t>06.01.01</t>
  </si>
  <si>
    <t>Repuestos y Acceosrios</t>
  </si>
  <si>
    <t>04</t>
  </si>
  <si>
    <t>06.06.02</t>
  </si>
  <si>
    <t>Reintegro y devoluciones</t>
  </si>
  <si>
    <t>05.01.03</t>
  </si>
  <si>
    <t>Equipo de comunicación</t>
  </si>
  <si>
    <t>ASIENTO N°13</t>
  </si>
  <si>
    <t>0.02.01</t>
  </si>
  <si>
    <t>Tiempo extraordinario</t>
  </si>
  <si>
    <t>Decomotercer mes</t>
  </si>
  <si>
    <t xml:space="preserve">Contrib. Pat. al Seguro de Salud de la C.C.S.S. </t>
  </si>
  <si>
    <t>Contribución Patronal al Banco Popular y de Desarrollo Comunal</t>
  </si>
  <si>
    <t>Contribución Patronal al Seguro de Pensiones de la CCSS</t>
  </si>
  <si>
    <t>Aporte Patronal al Régimen Obligatorio de Pensiones  Complemetarias</t>
  </si>
  <si>
    <t>Aporte Patronal al Fondo de Capitalización Laboral</t>
  </si>
  <si>
    <t>Contribución Patronal  a fondos administrados por entes privados</t>
  </si>
  <si>
    <t>Úitles y materiales de oficina y cómputo</t>
  </si>
  <si>
    <t>02.03.05</t>
  </si>
  <si>
    <t>Materiales y productos de vidrio</t>
  </si>
  <si>
    <t>Se realiza la modificación presupuestaria solicitada por la Adminsitradora de Salarios y la Encargada de las cuadrillas, para reforzar la cuenta de Tiempo Extraoridnario del servicio de Mantenimiento de Caminos y Calles.</t>
  </si>
  <si>
    <t>05.01.99</t>
  </si>
  <si>
    <t>Maquinaria y Equipo Diverso</t>
  </si>
  <si>
    <t>00.03.04</t>
  </si>
  <si>
    <t>Salario Escolar</t>
  </si>
  <si>
    <t>09.02.02</t>
  </si>
  <si>
    <t>Sumas específicas sin asignación presupuestaria</t>
  </si>
  <si>
    <t>00.01.01</t>
  </si>
  <si>
    <t>Sueldos Fijos</t>
  </si>
  <si>
    <t>00.03.99</t>
  </si>
  <si>
    <t>Otros incentivos salariales</t>
  </si>
  <si>
    <t>00.03.03</t>
  </si>
  <si>
    <t>Decimotercer mes</t>
  </si>
  <si>
    <t>Otros prestaciones</t>
  </si>
  <si>
    <t>00.01.05</t>
  </si>
  <si>
    <t>Suplencias</t>
  </si>
  <si>
    <t>00.03.01</t>
  </si>
  <si>
    <t>Retribución por años servidos</t>
  </si>
  <si>
    <t>09-01</t>
  </si>
  <si>
    <t>28</t>
  </si>
  <si>
    <t>09.02.01</t>
  </si>
  <si>
    <t>Sumas libres sin asignación presupuestaria</t>
  </si>
  <si>
    <t>00.03.02</t>
  </si>
  <si>
    <t>Restricción al Ejercicio liberal de la profesión</t>
  </si>
  <si>
    <t>Se realiza la modificación presupuestaria para reforzar las cuentas de remuneraciones para el aumento de salario del segundo semestre, el cual fue aprobado por el Concejo Municipal en un 1.6%, se hace la proyección a diciembre según los saldos de las cuentas al 30 de junio del presente año.</t>
  </si>
  <si>
    <t>ASIENTO N°14</t>
  </si>
  <si>
    <t>02.12</t>
  </si>
  <si>
    <t>Instalación de cámaras de seguridad en diferentes lugares del cantón</t>
  </si>
  <si>
    <t>02.26</t>
  </si>
  <si>
    <t>Aceras en el centro de Piedades</t>
  </si>
  <si>
    <t>10-09</t>
  </si>
  <si>
    <t>Transferencia FUSAVO</t>
  </si>
  <si>
    <t>Transferencia Fundación GAD</t>
  </si>
  <si>
    <t>06.04.02.02</t>
  </si>
  <si>
    <t>06.04.02.03</t>
  </si>
  <si>
    <t>Transferencia Junta de Educación Escuela República de Francia</t>
  </si>
  <si>
    <t>07.03.01</t>
  </si>
  <si>
    <t>Transferencia Asociación de Desarrollo de Pozos de Santa Ana</t>
  </si>
  <si>
    <t>Se realiza la modificación presupuestaria según solicitud presentada por las organizaciones indicadas al Concejo Municipal, las cuales se les dará un segundo aporte para que puedan finarlizar este año el proyecto pendiente de ejecutar. Cabe indicar que las cámaras de seguridad se comprarán con los recursos que se tienen en el Programa III para la compra e instalación de cámaras de seguridad que es parte del proyecto de inversión de la Policía Municipal y las aceras se realizarán con el 5% del Ingreso del Impuesto de Bienes Inmbuebles, el cual se debe de destinar para la construcción de aceras.</t>
  </si>
  <si>
    <t>Se realiza la modificación presupuestaria según solicitud presentada por la Comiisón de Becas al Concejo Municipal en donde solicitan reforzar la cuenta dado que hay 155 becas pendientes de aprobar, dado que la cantidad de solicitudes aumentó a consecuencia de los efectos de la pandemia. El proyecto de las Aceras en el centro de Piedades  se realizarán con el 5% del Ingreso del Impuesto de Bienes Inmbuebles, el cual se debe de destinar para la construcción de aceras.</t>
  </si>
  <si>
    <t>02.31</t>
  </si>
  <si>
    <t>Aceras en Barrio Los Ángeles La Promesa</t>
  </si>
  <si>
    <t>00-01.01</t>
  </si>
  <si>
    <t>29</t>
  </si>
  <si>
    <t>ASIENTO N°15</t>
  </si>
  <si>
    <t>02.39</t>
  </si>
  <si>
    <t>Mejoramiento del sistema pluvial en loma vista, pozos</t>
  </si>
  <si>
    <t>Estudio y diseño de estabilización de taludes en Calle Matinilla</t>
  </si>
  <si>
    <t>05.04</t>
  </si>
  <si>
    <t>01.04.03</t>
  </si>
  <si>
    <t xml:space="preserve">Estudio y diseño de estabilización de taludes en Calle La Cruzada </t>
  </si>
  <si>
    <t>05.05</t>
  </si>
  <si>
    <t>Estudio, diseño y construccion de la estabilizacion en Calle la cruzada</t>
  </si>
  <si>
    <t>II etapa de construccion de puente sobre quebrada Coyote</t>
  </si>
  <si>
    <t>Se realiza la modificación presupuestaria solicitada por la Encargada de Gestión de riesgo ya que se requiere el cambio de varios proyectos del extraordinario debido a que se requiere construccion y la II etapa de construccion de estabilizacion del talud en calle Millonarios, Estudio, diseño y construccion de la estabilizacion en Calle la cruzada (40000000+45000000) y II etapa de construccion de puente sobre quebrada Coyote (44000000)</t>
  </si>
  <si>
    <t>ASIENTO N°16</t>
  </si>
  <si>
    <t>Alquiler de Edificios y locales</t>
  </si>
  <si>
    <t>Impresión Encuadernación y otros</t>
  </si>
  <si>
    <t>01.08.08</t>
  </si>
  <si>
    <t>Mantenimiento de equipo de cómputo</t>
  </si>
  <si>
    <t xml:space="preserve">Se realiza la modificación presupuestaria solicitada por la Encargada de Gestión de riesgo para el pago de afiliacion ICLEI para la asesoria, acompañamiento para el cumplimiento del pacto global de alcaldes, plan de acción de gestión de riesgo y cambio climático </t>
  </si>
  <si>
    <t>ASIENTO N°17</t>
  </si>
  <si>
    <t>ASIENTO N°18</t>
  </si>
  <si>
    <t>10.05</t>
  </si>
  <si>
    <t>Otros servicios de Gestión y apoyo</t>
  </si>
  <si>
    <t>Se realiza la modificación presupuestaria solicitada por el Encargado de Cultura, para reforzar la cuenta de Otros Alquileres para poder hacer frente a las actividades del segundo semestre.</t>
  </si>
  <si>
    <t>ASIENTO N°19</t>
  </si>
  <si>
    <t>01.03.07</t>
  </si>
  <si>
    <t>Servicios de tecnologias de información</t>
  </si>
  <si>
    <t>01.03.06</t>
  </si>
  <si>
    <t>Comisiones y gastos por servicios financieros y comerciales</t>
  </si>
  <si>
    <t>Se realiza la modificación presupuestaria solicitada por la Alcaldía para la compra de gps para las conecciones en los sistemas entre Geomática y la Unidad Técnica de Gestión Víal.</t>
  </si>
  <si>
    <t>ASIENTO N°20</t>
  </si>
  <si>
    <t>31-10</t>
  </si>
  <si>
    <t>7.03.01</t>
  </si>
  <si>
    <t>Equipamiento Salón Barrio Los Ángeles, Brasil de Santa Ana</t>
  </si>
  <si>
    <t>02.34</t>
  </si>
  <si>
    <t>Diseño especificaciones técnicas presupuesto, planos Centro Comunal Desarrollo Integral Los ángeles</t>
  </si>
  <si>
    <t>Se realiza la modificaicón presupuestaria parareforzar la cuenta del proyecto Equipamiento Salón Comunal Barrio Los ángeles, Brasil de Santa Ana, dado que se habian incluido 6 millones en el Presupuesto Extraordinario y quedaban 4 millones pendientes de presupuestar.</t>
  </si>
  <si>
    <t>Se realiza la modificación presupuestaria para reforzar la cuenta de Servicios de tecnologías de información para el pago de firmas digitales y para la cuenta de Comisiones y gastos por servicios financieros y comerciales para el pago de las comisiones por pagos con tarjetas de los impuestos municipales</t>
  </si>
  <si>
    <t>06.03.01</t>
  </si>
  <si>
    <t>Prestaciones Legales</t>
  </si>
  <si>
    <t>Se realiza la modificaicón presupuestariapara reforzar la cuenta de prestaciones legales, para el pago de las liquidaciones de las personas que se nombraron por servicios especiales para que ayudaran en las campañas de vacunación contra el COVD-19</t>
  </si>
  <si>
    <t>ASIENTO N°21</t>
  </si>
  <si>
    <t>ASIENTO N°22</t>
  </si>
  <si>
    <t>SALARIO ESCOLAR</t>
  </si>
  <si>
    <t xml:space="preserve">Mantenimiento y reparación de maquinaria y equipo de producción </t>
  </si>
  <si>
    <t>Otros productos químicos y conexos</t>
  </si>
  <si>
    <t>Mat y productos electricos</t>
  </si>
  <si>
    <t>Otros materiales y productos de uso en la construcción y mantenimiento</t>
  </si>
  <si>
    <t>Repuestos y accesorios</t>
  </si>
  <si>
    <t>Productos farmaceúticos y medicinales</t>
  </si>
  <si>
    <t>02.01.99</t>
  </si>
  <si>
    <t>02.03.04</t>
  </si>
  <si>
    <t>01.08.99</t>
  </si>
  <si>
    <t xml:space="preserve">Contrib. Pat.Seg de Salud C.C.S.S. </t>
  </si>
  <si>
    <t xml:space="preserve">Contrib. Patronal Banco Pop </t>
  </si>
  <si>
    <t>Ap Pat. Rég. Oblig. Pens Comp.</t>
  </si>
  <si>
    <t>Cont.Pat.Otros Fond. Adm /Otros E.P</t>
  </si>
  <si>
    <t>00.04.01</t>
  </si>
  <si>
    <t>00.04.05</t>
  </si>
  <si>
    <t>00.05.02</t>
  </si>
  <si>
    <t>00.05.03</t>
  </si>
  <si>
    <t>Prestaciones legales</t>
  </si>
  <si>
    <t>Mantenimiento y reparación de Otros equipos</t>
  </si>
  <si>
    <t>Se realiza la modificación presupuestaria solicitada por el Encargado de Cementerios para reforzar las cuentas de remuneraciones para el pago del aumento del Segundo semestre y para la compra de equipo para el mantenimiento de los Cementerios.</t>
  </si>
  <si>
    <t>Sumas sin asignación presupuestaria</t>
  </si>
  <si>
    <t>09.02</t>
  </si>
  <si>
    <t>Se realiza la modificación presupuestaria solicitada por la Directora Administrativa para reforzar la cuenta de Alimentos y Bebidas con la finalidad de devolver el dinero que se utilizó para colaborar con la alimentación del Desfile de Bandas realizado durante los Festejos Patronales Santa Ana 2022.   Y de esta forma poder atender las necesidades para las que fue presupuestado.</t>
  </si>
  <si>
    <t>Mat y suministros de limpieza</t>
  </si>
  <si>
    <t>Prod de papel cartón e impresos</t>
  </si>
  <si>
    <t>Se realiza la modificación presupuestaria solicitada por el Encargado de Promoción Social, para dar contenido presupuestario a las cuentas de Transporte dentro del país, ya que se requiere para el transporte de los jóvenes que van a participar en la Olimpiada Nacional de Robótica 2022, para las capacitaciones del proyecto de Coaliciones Comunitarias con la Embajada Americana y para transporte de niños de escasos recursos qie forman parte de Amigos de la infancia que partician en diferentes actividades organizadas por la UNICEF, IFAM Y MIDEPLAN,Equipo y mobiliario de oficina para la compra de un armario para guardar los kits de róbotica y las llaves de las computadoras, Materiales y productos de plástico para la compra de cajas plásticas para guardar los materiales de los cursos de Robótica.</t>
  </si>
  <si>
    <t>ASIENTO N°23</t>
  </si>
  <si>
    <t>02.03.02</t>
  </si>
  <si>
    <t>Materiales y productos minerales y asfálticos</t>
  </si>
  <si>
    <t>Se realiza la modificación presupuestaria solicitada por la Encargada de Seguridad Alimentaria con el fin de poder dar seguimeinto y apoyo a los progras del PAO entre ellos Escuela de Agricultura.</t>
  </si>
  <si>
    <t>02.03.99</t>
  </si>
  <si>
    <t>05-07</t>
  </si>
  <si>
    <t>02-55</t>
  </si>
  <si>
    <t>07.01.03.01</t>
  </si>
  <si>
    <t>07.03.01.01</t>
  </si>
  <si>
    <t>02.35</t>
  </si>
  <si>
    <t>APROBADA POR EL CONCEJO MUNICIPAL EN LA SESIÓN N° 119 CELEBRADA EL 09 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</si>
</sst>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1" x14ac:knownFonts="1">
    <font>
      <sz val="11"/>
      <name val="Arial"/>
    </font>
    <font>
      <sz val="11"/>
      <name val="Arial"/>
      <family val="2"/>
    </font>
    <font>
      <sz val="8"/>
      <name val="Arial"/>
      <family val="2"/>
    </font>
    <font>
      <sz val="11"/>
      <name val="Arial"/>
      <family val="2"/>
    </font>
    <font>
      <b/>
      <sz val="10"/>
      <name val="Arial"/>
      <family val="2"/>
    </font>
    <font>
      <sz val="10"/>
      <name val="Arial"/>
      <family val="2"/>
    </font>
    <font>
      <b/>
      <sz val="12"/>
      <name val="Arial"/>
      <family val="2"/>
    </font>
    <font>
      <sz val="11"/>
      <color theme="1"/>
      <name val="Calibri"/>
      <family val="2"/>
      <scheme val="minor"/>
    </font>
    <font>
      <b/>
      <sz val="11"/>
      <color theme="0"/>
      <name val="Calibri"/>
      <family val="2"/>
      <scheme val="minor"/>
    </font>
    <font>
      <sz val="11"/>
      <name val="Calibri"/>
      <family val="2"/>
      <scheme val="minor"/>
    </font>
    <font>
      <sz val="10"/>
      <color indexed="8"/>
      <name val="Euphemia"/>
      <family val="2"/>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s>
  <cellStyleXfs count="3">
    <xf numFmtId="0" fontId="0" fillId="0" borderId="0"/>
    <xf numFmtId="164" fontId="1" fillId="0" borderId="0" applyFont="0" applyFill="0" applyBorder="0" applyAlignment="0" applyProtection="0"/>
    <xf numFmtId="0" fontId="7" fillId="0" borderId="0"/>
  </cellStyleXfs>
  <cellXfs count="46">
    <xf numFmtId="0" fontId="0" fillId="0" borderId="0" xfId="0"/>
    <xf numFmtId="0" fontId="5" fillId="0" borderId="0" xfId="0" applyFont="1" applyAlignment="1">
      <alignment vertical="center" wrapText="1"/>
    </xf>
    <xf numFmtId="0" fontId="4" fillId="0" borderId="0" xfId="0" applyFont="1" applyAlignment="1">
      <alignment horizontal="left" vertical="center" wrapText="1"/>
    </xf>
    <xf numFmtId="0" fontId="8" fillId="2" borderId="1" xfId="0" applyFont="1" applyFill="1" applyBorder="1" applyAlignment="1">
      <alignment horizontal="center" vertical="center" wrapText="1"/>
    </xf>
    <xf numFmtId="164" fontId="8" fillId="2" borderId="1" xfId="1" applyFont="1" applyFill="1" applyBorder="1" applyAlignment="1">
      <alignment horizontal="center" vertical="center" wrapText="1"/>
    </xf>
    <xf numFmtId="49" fontId="0" fillId="3" borderId="6" xfId="0" applyNumberFormat="1" applyFill="1" applyBorder="1" applyAlignment="1">
      <alignment horizontal="center" vertical="center" wrapText="1"/>
    </xf>
    <xf numFmtId="4" fontId="0" fillId="3" borderId="6" xfId="0" applyNumberFormat="1" applyFill="1" applyBorder="1" applyAlignment="1">
      <alignment horizontal="right" vertical="center" wrapText="1"/>
    </xf>
    <xf numFmtId="0" fontId="4" fillId="0" borderId="0" xfId="0" applyFont="1" applyAlignment="1">
      <alignment vertical="center"/>
    </xf>
    <xf numFmtId="0" fontId="0" fillId="3" borderId="6" xfId="0" applyFill="1" applyBorder="1" applyAlignment="1">
      <alignment vertical="justify" wrapText="1"/>
    </xf>
    <xf numFmtId="0" fontId="4" fillId="0" borderId="0" xfId="0" applyFont="1" applyAlignment="1">
      <alignment horizontal="left" vertical="center" wrapText="1"/>
    </xf>
    <xf numFmtId="4" fontId="3" fillId="3" borderId="6" xfId="0" applyNumberFormat="1" applyFont="1" applyFill="1" applyBorder="1" applyAlignment="1">
      <alignment horizontal="right" vertical="center" wrapText="1"/>
    </xf>
    <xf numFmtId="4" fontId="4" fillId="0" borderId="1" xfId="0" applyNumberFormat="1" applyFont="1" applyBorder="1" applyAlignment="1">
      <alignment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9" fillId="3" borderId="1" xfId="0" applyFont="1" applyFill="1" applyBorder="1" applyAlignment="1">
      <alignment vertical="center" wrapText="1"/>
    </xf>
    <xf numFmtId="14" fontId="0" fillId="3" borderId="6" xfId="0" applyNumberForma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1" fillId="3" borderId="5" xfId="0" applyNumberFormat="1" applyFont="1" applyFill="1" applyBorder="1" applyAlignment="1">
      <alignment horizontal="center" vertical="center" wrapText="1"/>
    </xf>
    <xf numFmtId="0" fontId="0" fillId="3" borderId="7" xfId="0" applyFill="1" applyBorder="1" applyAlignment="1">
      <alignment vertical="justify" wrapText="1"/>
    </xf>
    <xf numFmtId="4" fontId="0" fillId="3" borderId="8" xfId="0" applyNumberFormat="1" applyFill="1" applyBorder="1" applyAlignment="1">
      <alignment horizontal="right" vertical="center" wrapText="1"/>
    </xf>
    <xf numFmtId="4" fontId="0" fillId="3" borderId="1" xfId="0" applyNumberFormat="1" applyFill="1" applyBorder="1" applyAlignment="1">
      <alignment horizontal="right" vertical="center" wrapText="1"/>
    </xf>
    <xf numFmtId="49" fontId="1" fillId="3" borderId="6"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6" xfId="0" applyFont="1" applyFill="1" applyBorder="1" applyAlignment="1">
      <alignment vertical="justify" wrapText="1"/>
    </xf>
    <xf numFmtId="0" fontId="4" fillId="0" borderId="0" xfId="0" applyFont="1" applyAlignment="1">
      <alignment horizontal="left" vertical="center" wrapText="1"/>
    </xf>
    <xf numFmtId="4" fontId="10" fillId="0" borderId="1" xfId="2" applyNumberFormat="1" applyFont="1" applyBorder="1" applyAlignment="1">
      <alignment vertical="center" wrapText="1"/>
    </xf>
    <xf numFmtId="0" fontId="4" fillId="0" borderId="0" xfId="0" applyFont="1" applyAlignment="1">
      <alignment horizontal="left" vertical="center" wrapText="1"/>
    </xf>
    <xf numFmtId="4" fontId="5" fillId="0" borderId="0" xfId="0" applyNumberFormat="1" applyFont="1" applyAlignment="1">
      <alignment vertical="center" wrapText="1"/>
    </xf>
    <xf numFmtId="49" fontId="0" fillId="3" borderId="1" xfId="0" applyNumberFormat="1" applyFill="1" applyBorder="1" applyAlignment="1">
      <alignment horizontal="center" vertical="center" wrapText="1"/>
    </xf>
    <xf numFmtId="0" fontId="5" fillId="0" borderId="0" xfId="0" applyFont="1" applyAlignment="1">
      <alignment horizontal="left" vertical="center" wrapText="1"/>
    </xf>
    <xf numFmtId="0" fontId="4" fillId="3" borderId="0" xfId="0" applyFont="1" applyFill="1" applyAlignment="1">
      <alignment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justify" vertical="center" wrapText="1"/>
    </xf>
    <xf numFmtId="0" fontId="6" fillId="0" borderId="0" xfId="0" applyNumberFormat="1" applyFont="1" applyFill="1" applyBorder="1" applyAlignment="1" applyProtection="1">
      <alignment horizontal="center" vertical="center" wrapText="1"/>
    </xf>
    <xf numFmtId="0" fontId="5" fillId="3" borderId="0" xfId="0" applyFont="1" applyFill="1" applyAlignment="1">
      <alignment horizontal="left" vertical="center" wrapText="1"/>
    </xf>
    <xf numFmtId="49" fontId="1" fillId="4" borderId="1" xfId="0" applyNumberFormat="1" applyFont="1" applyFill="1" applyBorder="1" applyAlignment="1">
      <alignment horizontal="center" vertical="center" wrapText="1"/>
    </xf>
    <xf numFmtId="0" fontId="0" fillId="4" borderId="1" xfId="0" applyFill="1" applyBorder="1" applyAlignment="1">
      <alignment horizontal="center" vertical="center" wrapText="1"/>
    </xf>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529883</xdr:colOff>
      <xdr:row>0</xdr:row>
      <xdr:rowOff>70926</xdr:rowOff>
    </xdr:from>
    <xdr:to>
      <xdr:col>7</xdr:col>
      <xdr:colOff>1049216</xdr:colOff>
      <xdr:row>3</xdr:row>
      <xdr:rowOff>42553</xdr:rowOff>
    </xdr:to>
    <xdr:pic>
      <xdr:nvPicPr>
        <xdr:cNvPr id="1031" name="2 Imagen">
          <a:extLst>
            <a:ext uri="{FF2B5EF4-FFF2-40B4-BE49-F238E27FC236}">
              <a16:creationId xmlns:a16="http://schemas.microsoft.com/office/drawing/2014/main" id="{00000000-0008-0000-0000-00000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7545" y="70926"/>
          <a:ext cx="1744393" cy="569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J306"/>
  <sheetViews>
    <sheetView showGridLines="0" tabSelected="1" topLeftCell="A273" zoomScale="90" zoomScaleNormal="90" workbookViewId="0">
      <selection activeCell="D282" sqref="D282"/>
    </sheetView>
  </sheetViews>
  <sheetFormatPr baseColWidth="10" defaultColWidth="11" defaultRowHeight="13.2" x14ac:dyDescent="0.25"/>
  <cols>
    <col min="1" max="1" width="8.296875" style="1" customWidth="1"/>
    <col min="2" max="2" width="8.69921875" style="1" customWidth="1"/>
    <col min="3" max="3" width="13.3984375" style="1" customWidth="1"/>
    <col min="4" max="4" width="27.59765625" style="1" customWidth="1"/>
    <col min="5" max="5" width="14.69921875" style="1" hidden="1" customWidth="1"/>
    <col min="6" max="6" width="15.3984375" style="1" customWidth="1"/>
    <col min="7" max="7" width="16.09765625" style="1" customWidth="1"/>
    <col min="8" max="8" width="18.19921875" style="1" customWidth="1"/>
    <col min="9" max="16384" width="11" style="1"/>
  </cols>
  <sheetData>
    <row r="1" spans="1:8" ht="15.6" customHeight="1" x14ac:dyDescent="0.25">
      <c r="A1" s="42" t="s">
        <v>0</v>
      </c>
      <c r="B1" s="42"/>
      <c r="C1" s="42"/>
      <c r="D1" s="42"/>
      <c r="E1" s="42"/>
      <c r="F1" s="42"/>
      <c r="G1" s="42"/>
      <c r="H1" s="42"/>
    </row>
    <row r="2" spans="1:8" ht="15.6" customHeight="1" x14ac:dyDescent="0.25">
      <c r="A2" s="42" t="s">
        <v>12</v>
      </c>
      <c r="B2" s="42"/>
      <c r="C2" s="42"/>
      <c r="D2" s="42"/>
      <c r="E2" s="42"/>
      <c r="F2" s="42"/>
      <c r="G2" s="42"/>
      <c r="H2" s="42"/>
    </row>
    <row r="3" spans="1:8" ht="15.6" customHeight="1" x14ac:dyDescent="0.25">
      <c r="A3" s="42" t="s">
        <v>13</v>
      </c>
      <c r="B3" s="42"/>
      <c r="C3" s="42"/>
      <c r="D3" s="42"/>
      <c r="E3" s="42"/>
      <c r="F3" s="42"/>
      <c r="G3" s="42"/>
      <c r="H3" s="42"/>
    </row>
    <row r="4" spans="1:8" ht="13.8" customHeight="1" x14ac:dyDescent="0.25">
      <c r="A4" s="42" t="s">
        <v>60</v>
      </c>
      <c r="B4" s="42"/>
      <c r="C4" s="42"/>
      <c r="D4" s="42"/>
      <c r="E4" s="42"/>
      <c r="F4" s="42"/>
      <c r="G4" s="42"/>
      <c r="H4" s="42"/>
    </row>
    <row r="5" spans="1:8" ht="13.8" customHeight="1" x14ac:dyDescent="0.25">
      <c r="A5" s="42" t="s">
        <v>306</v>
      </c>
      <c r="B5" s="42"/>
      <c r="C5" s="42"/>
      <c r="D5" s="42"/>
      <c r="E5" s="42"/>
      <c r="F5" s="42"/>
      <c r="G5" s="42"/>
      <c r="H5" s="42"/>
    </row>
    <row r="7" spans="1:8" x14ac:dyDescent="0.25">
      <c r="A7" s="35" t="s">
        <v>10</v>
      </c>
      <c r="B7" s="7"/>
      <c r="C7" s="7"/>
    </row>
    <row r="8" spans="1:8" ht="49.8" customHeight="1" x14ac:dyDescent="0.25">
      <c r="A8" s="3" t="s">
        <v>1</v>
      </c>
      <c r="B8" s="3" t="s">
        <v>2</v>
      </c>
      <c r="C8" s="3" t="s">
        <v>4</v>
      </c>
      <c r="D8" s="3" t="s">
        <v>9</v>
      </c>
      <c r="E8" s="4" t="s">
        <v>5</v>
      </c>
      <c r="F8" s="3" t="s">
        <v>6</v>
      </c>
      <c r="G8" s="3" t="s">
        <v>7</v>
      </c>
      <c r="H8" s="3" t="s">
        <v>8</v>
      </c>
    </row>
    <row r="9" spans="1:8" ht="13.8" x14ac:dyDescent="0.25">
      <c r="A9" s="22" t="s">
        <v>32</v>
      </c>
      <c r="B9" s="5" t="s">
        <v>61</v>
      </c>
      <c r="C9" s="15" t="s">
        <v>37</v>
      </c>
      <c r="D9" s="8" t="s">
        <v>48</v>
      </c>
      <c r="E9" s="24">
        <v>1200000</v>
      </c>
      <c r="F9" s="24">
        <f>500000+300000+25000</f>
        <v>825000</v>
      </c>
      <c r="G9" s="24"/>
      <c r="H9" s="24">
        <f t="shared" ref="H9:H15" si="0">+E9-F9+G9</f>
        <v>375000</v>
      </c>
    </row>
    <row r="10" spans="1:8" ht="13.8" x14ac:dyDescent="0.25">
      <c r="A10" s="22" t="s">
        <v>32</v>
      </c>
      <c r="B10" s="5" t="s">
        <v>61</v>
      </c>
      <c r="C10" s="15" t="s">
        <v>62</v>
      </c>
      <c r="D10" s="23" t="s">
        <v>63</v>
      </c>
      <c r="E10" s="25">
        <v>1000000</v>
      </c>
      <c r="F10" s="25">
        <v>700000</v>
      </c>
      <c r="G10" s="25"/>
      <c r="H10" s="25">
        <f t="shared" si="0"/>
        <v>300000</v>
      </c>
    </row>
    <row r="11" spans="1:8" ht="27.6" x14ac:dyDescent="0.25">
      <c r="A11" s="22" t="s">
        <v>32</v>
      </c>
      <c r="B11" s="5" t="s">
        <v>61</v>
      </c>
      <c r="C11" s="15" t="s">
        <v>42</v>
      </c>
      <c r="D11" s="23" t="s">
        <v>64</v>
      </c>
      <c r="E11" s="25">
        <v>34031.5</v>
      </c>
      <c r="F11" s="25">
        <v>34000</v>
      </c>
      <c r="G11" s="25"/>
      <c r="H11" s="25">
        <f t="shared" si="0"/>
        <v>31.5</v>
      </c>
    </row>
    <row r="12" spans="1:8" ht="27.6" x14ac:dyDescent="0.25">
      <c r="A12" s="22" t="s">
        <v>32</v>
      </c>
      <c r="B12" s="5" t="s">
        <v>61</v>
      </c>
      <c r="C12" s="15" t="s">
        <v>51</v>
      </c>
      <c r="D12" s="23" t="s">
        <v>52</v>
      </c>
      <c r="E12" s="25">
        <v>91458</v>
      </c>
      <c r="F12" s="25">
        <v>91000</v>
      </c>
      <c r="G12" s="25"/>
      <c r="H12" s="25">
        <f t="shared" si="0"/>
        <v>458</v>
      </c>
    </row>
    <row r="13" spans="1:8" ht="13.8" x14ac:dyDescent="0.25">
      <c r="A13" s="22" t="s">
        <v>32</v>
      </c>
      <c r="B13" s="5" t="s">
        <v>61</v>
      </c>
      <c r="C13" s="15" t="s">
        <v>43</v>
      </c>
      <c r="D13" s="23" t="s">
        <v>35</v>
      </c>
      <c r="E13" s="25">
        <v>0</v>
      </c>
      <c r="F13" s="25"/>
      <c r="G13" s="25">
        <v>1200000</v>
      </c>
      <c r="H13" s="25">
        <f t="shared" si="0"/>
        <v>1200000</v>
      </c>
    </row>
    <row r="14" spans="1:8" ht="13.8" x14ac:dyDescent="0.25">
      <c r="A14" s="22" t="s">
        <v>32</v>
      </c>
      <c r="B14" s="5" t="s">
        <v>61</v>
      </c>
      <c r="C14" s="15" t="s">
        <v>65</v>
      </c>
      <c r="D14" s="23" t="s">
        <v>59</v>
      </c>
      <c r="E14" s="25">
        <v>0</v>
      </c>
      <c r="F14" s="25"/>
      <c r="G14" s="25">
        <v>300000</v>
      </c>
      <c r="H14" s="25">
        <f t="shared" si="0"/>
        <v>300000</v>
      </c>
    </row>
    <row r="15" spans="1:8" ht="27.6" x14ac:dyDescent="0.25">
      <c r="A15" s="22" t="s">
        <v>32</v>
      </c>
      <c r="B15" s="5" t="s">
        <v>61</v>
      </c>
      <c r="C15" s="15" t="s">
        <v>58</v>
      </c>
      <c r="D15" s="23" t="s">
        <v>66</v>
      </c>
      <c r="E15" s="25">
        <v>0</v>
      </c>
      <c r="F15" s="25"/>
      <c r="G15" s="25">
        <v>150000</v>
      </c>
      <c r="H15" s="25">
        <f t="shared" si="0"/>
        <v>150000</v>
      </c>
    </row>
    <row r="16" spans="1:8" x14ac:dyDescent="0.25">
      <c r="A16" s="38"/>
      <c r="B16" s="39"/>
      <c r="C16" s="39"/>
      <c r="D16" s="40"/>
      <c r="E16" s="11">
        <f>SUM(E9:E15)</f>
        <v>2325489.5</v>
      </c>
      <c r="F16" s="11">
        <f>SUM(F9:F15)</f>
        <v>1650000</v>
      </c>
      <c r="G16" s="11">
        <f>SUM(G9:G15)</f>
        <v>1650000</v>
      </c>
      <c r="H16" s="11">
        <f>SUM(H9:H15)</f>
        <v>2325489.5</v>
      </c>
    </row>
    <row r="17" spans="1:8" x14ac:dyDescent="0.25">
      <c r="A17" s="36" t="s">
        <v>11</v>
      </c>
      <c r="B17" s="36"/>
      <c r="C17" s="36"/>
      <c r="D17" s="2"/>
    </row>
    <row r="18" spans="1:8" ht="88.8" customHeight="1" x14ac:dyDescent="0.25">
      <c r="A18" s="41" t="s">
        <v>295</v>
      </c>
      <c r="B18" s="41"/>
      <c r="C18" s="41"/>
      <c r="D18" s="41"/>
      <c r="E18" s="41"/>
      <c r="F18" s="41"/>
      <c r="G18" s="41"/>
      <c r="H18" s="41"/>
    </row>
    <row r="19" spans="1:8" x14ac:dyDescent="0.25">
      <c r="A19" s="35" t="s">
        <v>14</v>
      </c>
      <c r="B19" s="7"/>
      <c r="C19" s="7"/>
    </row>
    <row r="20" spans="1:8" ht="57.6" x14ac:dyDescent="0.25">
      <c r="A20" s="3" t="s">
        <v>1</v>
      </c>
      <c r="B20" s="3" t="s">
        <v>2</v>
      </c>
      <c r="C20" s="3" t="s">
        <v>4</v>
      </c>
      <c r="D20" s="3" t="s">
        <v>9</v>
      </c>
      <c r="E20" s="4" t="s">
        <v>5</v>
      </c>
      <c r="F20" s="3" t="s">
        <v>6</v>
      </c>
      <c r="G20" s="3" t="s">
        <v>7</v>
      </c>
      <c r="H20" s="3" t="s">
        <v>8</v>
      </c>
    </row>
    <row r="21" spans="1:8" ht="27.6" x14ac:dyDescent="0.25">
      <c r="A21" s="22" t="s">
        <v>32</v>
      </c>
      <c r="B21" s="26" t="s">
        <v>36</v>
      </c>
      <c r="C21" s="27" t="s">
        <v>69</v>
      </c>
      <c r="D21" s="28" t="s">
        <v>70</v>
      </c>
      <c r="E21" s="10">
        <v>3050000</v>
      </c>
      <c r="F21" s="6">
        <v>3000000</v>
      </c>
      <c r="G21" s="6"/>
      <c r="H21" s="6">
        <f>+E21-F21+G21</f>
        <v>50000</v>
      </c>
    </row>
    <row r="22" spans="1:8" ht="27.6" x14ac:dyDescent="0.25">
      <c r="A22" s="22" t="s">
        <v>32</v>
      </c>
      <c r="B22" s="26" t="s">
        <v>36</v>
      </c>
      <c r="C22" s="27" t="s">
        <v>58</v>
      </c>
      <c r="D22" s="28" t="s">
        <v>66</v>
      </c>
      <c r="E22" s="10">
        <v>1200000</v>
      </c>
      <c r="F22" s="6">
        <v>300000</v>
      </c>
      <c r="G22" s="6"/>
      <c r="H22" s="6">
        <f t="shared" ref="H22:H32" si="1">+E22-F22+G22</f>
        <v>900000</v>
      </c>
    </row>
    <row r="23" spans="1:8" ht="27.6" x14ac:dyDescent="0.25">
      <c r="A23" s="22" t="s">
        <v>32</v>
      </c>
      <c r="B23" s="26" t="s">
        <v>36</v>
      </c>
      <c r="C23" s="27" t="s">
        <v>47</v>
      </c>
      <c r="D23" s="28" t="s">
        <v>71</v>
      </c>
      <c r="E23" s="10">
        <v>1932000</v>
      </c>
      <c r="F23" s="6">
        <v>500000</v>
      </c>
      <c r="G23" s="6"/>
      <c r="H23" s="6">
        <f t="shared" si="1"/>
        <v>1432000</v>
      </c>
    </row>
    <row r="24" spans="1:8" ht="13.8" x14ac:dyDescent="0.25">
      <c r="A24" s="22" t="s">
        <v>32</v>
      </c>
      <c r="B24" s="26" t="s">
        <v>36</v>
      </c>
      <c r="C24" s="27" t="s">
        <v>65</v>
      </c>
      <c r="D24" s="23" t="s">
        <v>59</v>
      </c>
      <c r="E24" s="10">
        <v>572000</v>
      </c>
      <c r="F24" s="6">
        <v>300000</v>
      </c>
      <c r="G24" s="6"/>
      <c r="H24" s="6">
        <f t="shared" si="1"/>
        <v>272000</v>
      </c>
    </row>
    <row r="25" spans="1:8" ht="13.8" x14ac:dyDescent="0.25">
      <c r="A25" s="22" t="s">
        <v>32</v>
      </c>
      <c r="B25" s="26" t="s">
        <v>36</v>
      </c>
      <c r="C25" s="27" t="s">
        <v>41</v>
      </c>
      <c r="D25" s="28" t="s">
        <v>34</v>
      </c>
      <c r="E25" s="10">
        <v>1000000</v>
      </c>
      <c r="F25" s="6">
        <v>700000</v>
      </c>
      <c r="G25" s="6"/>
      <c r="H25" s="6">
        <f t="shared" si="1"/>
        <v>300000</v>
      </c>
    </row>
    <row r="26" spans="1:8" ht="13.8" x14ac:dyDescent="0.25">
      <c r="A26" s="22" t="s">
        <v>32</v>
      </c>
      <c r="B26" s="26" t="s">
        <v>36</v>
      </c>
      <c r="C26" s="27" t="s">
        <v>67</v>
      </c>
      <c r="D26" s="28" t="s">
        <v>68</v>
      </c>
      <c r="E26" s="10">
        <v>2614000</v>
      </c>
      <c r="F26" s="6"/>
      <c r="G26" s="6">
        <v>1000000</v>
      </c>
      <c r="H26" s="6">
        <f>+E26-F26+G26</f>
        <v>3614000</v>
      </c>
    </row>
    <row r="27" spans="1:8" ht="13.8" x14ac:dyDescent="0.25">
      <c r="A27" s="22" t="s">
        <v>32</v>
      </c>
      <c r="B27" s="26" t="s">
        <v>36</v>
      </c>
      <c r="C27" s="15" t="s">
        <v>56</v>
      </c>
      <c r="D27" s="23" t="s">
        <v>33</v>
      </c>
      <c r="E27" s="25">
        <v>0</v>
      </c>
      <c r="F27" s="25"/>
      <c r="G27" s="25">
        <v>300000</v>
      </c>
      <c r="H27" s="6">
        <f t="shared" si="1"/>
        <v>300000</v>
      </c>
    </row>
    <row r="28" spans="1:8" ht="27.6" x14ac:dyDescent="0.25">
      <c r="A28" s="22" t="s">
        <v>32</v>
      </c>
      <c r="B28" s="26" t="s">
        <v>36</v>
      </c>
      <c r="C28" s="15" t="s">
        <v>38</v>
      </c>
      <c r="D28" s="23" t="s">
        <v>72</v>
      </c>
      <c r="E28" s="25">
        <v>1000000</v>
      </c>
      <c r="F28" s="25"/>
      <c r="G28" s="25">
        <v>2000000</v>
      </c>
      <c r="H28" s="6">
        <f t="shared" si="1"/>
        <v>3000000</v>
      </c>
    </row>
    <row r="29" spans="1:8" ht="13.8" x14ac:dyDescent="0.25">
      <c r="A29" s="22" t="s">
        <v>32</v>
      </c>
      <c r="B29" s="26" t="s">
        <v>36</v>
      </c>
      <c r="C29" s="15" t="s">
        <v>53</v>
      </c>
      <c r="D29" s="23" t="s">
        <v>73</v>
      </c>
      <c r="E29" s="25">
        <v>720000</v>
      </c>
      <c r="F29" s="25"/>
      <c r="G29" s="25">
        <v>500000</v>
      </c>
      <c r="H29" s="6">
        <f t="shared" si="1"/>
        <v>1220000</v>
      </c>
    </row>
    <row r="30" spans="1:8" ht="13.8" x14ac:dyDescent="0.25">
      <c r="A30" s="22" t="s">
        <v>32</v>
      </c>
      <c r="B30" s="26" t="s">
        <v>36</v>
      </c>
      <c r="C30" s="15" t="s">
        <v>39</v>
      </c>
      <c r="D30" s="23" t="s">
        <v>40</v>
      </c>
      <c r="E30" s="25">
        <v>700000</v>
      </c>
      <c r="F30" s="25"/>
      <c r="G30" s="25">
        <v>300000</v>
      </c>
      <c r="H30" s="6">
        <f t="shared" si="1"/>
        <v>1000000</v>
      </c>
    </row>
    <row r="31" spans="1:8" ht="13.8" x14ac:dyDescent="0.25">
      <c r="A31" s="22" t="s">
        <v>32</v>
      </c>
      <c r="B31" s="26" t="s">
        <v>36</v>
      </c>
      <c r="C31" s="15" t="s">
        <v>49</v>
      </c>
      <c r="D31" s="23" t="s">
        <v>50</v>
      </c>
      <c r="E31" s="25">
        <v>0</v>
      </c>
      <c r="F31" s="25"/>
      <c r="G31" s="25">
        <v>300000</v>
      </c>
      <c r="H31" s="6">
        <f t="shared" si="1"/>
        <v>300000</v>
      </c>
    </row>
    <row r="32" spans="1:8" ht="27.6" x14ac:dyDescent="0.25">
      <c r="A32" s="22" t="s">
        <v>32</v>
      </c>
      <c r="B32" s="26" t="s">
        <v>36</v>
      </c>
      <c r="C32" s="15" t="s">
        <v>42</v>
      </c>
      <c r="D32" s="23" t="s">
        <v>64</v>
      </c>
      <c r="E32" s="25">
        <v>0</v>
      </c>
      <c r="F32" s="25"/>
      <c r="G32" s="25">
        <v>400000</v>
      </c>
      <c r="H32" s="6">
        <f t="shared" si="1"/>
        <v>400000</v>
      </c>
    </row>
    <row r="33" spans="1:10" x14ac:dyDescent="0.25">
      <c r="A33" s="38"/>
      <c r="B33" s="39"/>
      <c r="C33" s="39"/>
      <c r="D33" s="40"/>
      <c r="E33" s="11">
        <f>SUM(E21:E32)</f>
        <v>12788000</v>
      </c>
      <c r="F33" s="11">
        <f>SUM(F21:F32)</f>
        <v>4800000</v>
      </c>
      <c r="G33" s="11">
        <f>SUM(G21:G32)</f>
        <v>4800000</v>
      </c>
      <c r="H33" s="11">
        <f>SUM(H21:H32)</f>
        <v>12788000</v>
      </c>
    </row>
    <row r="34" spans="1:10" x14ac:dyDescent="0.25">
      <c r="A34" s="36" t="s">
        <v>11</v>
      </c>
      <c r="B34" s="36"/>
      <c r="C34" s="36"/>
      <c r="D34" s="9"/>
    </row>
    <row r="35" spans="1:10" ht="100.8" customHeight="1" x14ac:dyDescent="0.25">
      <c r="A35" s="37" t="s">
        <v>74</v>
      </c>
      <c r="B35" s="37"/>
      <c r="C35" s="37"/>
      <c r="D35" s="37"/>
      <c r="E35" s="37"/>
      <c r="F35" s="37"/>
      <c r="G35" s="37"/>
      <c r="H35" s="37"/>
    </row>
    <row r="36" spans="1:10" x14ac:dyDescent="0.25">
      <c r="A36" s="35" t="s">
        <v>16</v>
      </c>
      <c r="B36" s="7"/>
      <c r="C36" s="7"/>
    </row>
    <row r="37" spans="1:10" ht="57.6" x14ac:dyDescent="0.25">
      <c r="A37" s="3" t="s">
        <v>1</v>
      </c>
      <c r="B37" s="3" t="s">
        <v>2</v>
      </c>
      <c r="C37" s="3" t="s">
        <v>4</v>
      </c>
      <c r="D37" s="3" t="s">
        <v>9</v>
      </c>
      <c r="E37" s="4" t="s">
        <v>5</v>
      </c>
      <c r="F37" s="3" t="s">
        <v>6</v>
      </c>
      <c r="G37" s="3" t="s">
        <v>7</v>
      </c>
      <c r="H37" s="3" t="s">
        <v>8</v>
      </c>
    </row>
    <row r="38" spans="1:10" ht="27.6" x14ac:dyDescent="0.25">
      <c r="A38" s="22" t="s">
        <v>32</v>
      </c>
      <c r="B38" s="26" t="s">
        <v>54</v>
      </c>
      <c r="C38" s="15" t="s">
        <v>55</v>
      </c>
      <c r="D38" s="23" t="s">
        <v>80</v>
      </c>
      <c r="E38" s="25">
        <v>100000</v>
      </c>
      <c r="F38" s="25">
        <v>100000</v>
      </c>
      <c r="G38" s="25"/>
      <c r="H38" s="6">
        <f t="shared" ref="H38:H43" si="2">+E38-F38+G38</f>
        <v>0</v>
      </c>
      <c r="J38" s="32">
        <f>204554.7+F57</f>
        <v>1104554.7</v>
      </c>
    </row>
    <row r="39" spans="1:10" ht="13.8" x14ac:dyDescent="0.25">
      <c r="A39" s="22" t="s">
        <v>32</v>
      </c>
      <c r="B39" s="26" t="s">
        <v>54</v>
      </c>
      <c r="C39" s="15" t="s">
        <v>49</v>
      </c>
      <c r="D39" s="23" t="s">
        <v>75</v>
      </c>
      <c r="E39" s="25">
        <v>100000</v>
      </c>
      <c r="F39" s="25">
        <v>100000</v>
      </c>
      <c r="G39" s="25"/>
      <c r="H39" s="6">
        <f t="shared" si="2"/>
        <v>0</v>
      </c>
    </row>
    <row r="40" spans="1:10" ht="13.8" x14ac:dyDescent="0.25">
      <c r="A40" s="22" t="s">
        <v>32</v>
      </c>
      <c r="B40" s="26" t="s">
        <v>54</v>
      </c>
      <c r="C40" s="15" t="s">
        <v>57</v>
      </c>
      <c r="D40" s="23" t="s">
        <v>76</v>
      </c>
      <c r="E40" s="25">
        <v>728285</v>
      </c>
      <c r="F40" s="25">
        <v>200000</v>
      </c>
      <c r="G40" s="25"/>
      <c r="H40" s="6">
        <f t="shared" si="2"/>
        <v>528285</v>
      </c>
    </row>
    <row r="41" spans="1:10" ht="27.6" x14ac:dyDescent="0.25">
      <c r="A41" s="22" t="s">
        <v>32</v>
      </c>
      <c r="B41" s="26" t="s">
        <v>54</v>
      </c>
      <c r="C41" s="15" t="s">
        <v>42</v>
      </c>
      <c r="D41" s="23" t="s">
        <v>77</v>
      </c>
      <c r="E41" s="25">
        <v>95445.3</v>
      </c>
      <c r="F41" s="25">
        <v>95445.3</v>
      </c>
      <c r="G41" s="25"/>
      <c r="H41" s="6">
        <f t="shared" si="2"/>
        <v>0</v>
      </c>
    </row>
    <row r="42" spans="1:10" ht="27.6" x14ac:dyDescent="0.25">
      <c r="A42" s="22" t="s">
        <v>32</v>
      </c>
      <c r="B42" s="26" t="s">
        <v>54</v>
      </c>
      <c r="C42" s="15" t="s">
        <v>51</v>
      </c>
      <c r="D42" s="23" t="s">
        <v>81</v>
      </c>
      <c r="E42" s="25">
        <v>500000</v>
      </c>
      <c r="F42" s="25">
        <v>200000</v>
      </c>
      <c r="G42" s="25"/>
      <c r="H42" s="6">
        <f t="shared" si="2"/>
        <v>300000</v>
      </c>
    </row>
    <row r="43" spans="1:10" ht="27.6" x14ac:dyDescent="0.25">
      <c r="A43" s="22" t="s">
        <v>32</v>
      </c>
      <c r="B43" s="26" t="s">
        <v>54</v>
      </c>
      <c r="C43" s="15" t="s">
        <v>83</v>
      </c>
      <c r="D43" s="23" t="s">
        <v>84</v>
      </c>
      <c r="E43" s="25">
        <v>300000</v>
      </c>
      <c r="F43" s="25">
        <v>204554.7</v>
      </c>
      <c r="G43" s="25"/>
      <c r="H43" s="6">
        <f t="shared" si="2"/>
        <v>95445.299999999988</v>
      </c>
    </row>
    <row r="44" spans="1:10" ht="27.6" x14ac:dyDescent="0.25">
      <c r="A44" s="22" t="s">
        <v>32</v>
      </c>
      <c r="B44" s="26" t="s">
        <v>54</v>
      </c>
      <c r="C44" s="15" t="s">
        <v>297</v>
      </c>
      <c r="D44" s="23" t="s">
        <v>298</v>
      </c>
      <c r="E44" s="25">
        <v>20695</v>
      </c>
      <c r="F44" s="25">
        <v>20695</v>
      </c>
      <c r="G44" s="25"/>
      <c r="H44" s="6">
        <f t="shared" ref="H44:H49" si="3">+E44-F44+G44</f>
        <v>0</v>
      </c>
    </row>
    <row r="45" spans="1:10" ht="13.8" x14ac:dyDescent="0.25">
      <c r="A45" s="22" t="s">
        <v>32</v>
      </c>
      <c r="B45" s="26" t="s">
        <v>54</v>
      </c>
      <c r="C45" s="15" t="s">
        <v>62</v>
      </c>
      <c r="D45" s="23" t="s">
        <v>63</v>
      </c>
      <c r="E45" s="25">
        <v>500000</v>
      </c>
      <c r="F45" s="25">
        <v>200000</v>
      </c>
      <c r="G45" s="25"/>
      <c r="H45" s="6">
        <f t="shared" si="3"/>
        <v>300000</v>
      </c>
    </row>
    <row r="46" spans="1:10" ht="13.8" x14ac:dyDescent="0.25">
      <c r="A46" s="22" t="s">
        <v>32</v>
      </c>
      <c r="B46" s="26" t="s">
        <v>54</v>
      </c>
      <c r="C46" s="15" t="s">
        <v>39</v>
      </c>
      <c r="D46" s="23" t="s">
        <v>78</v>
      </c>
      <c r="E46" s="25">
        <v>200000</v>
      </c>
      <c r="F46" s="25">
        <v>200000</v>
      </c>
      <c r="G46" s="25"/>
      <c r="H46" s="6">
        <f t="shared" si="3"/>
        <v>0</v>
      </c>
    </row>
    <row r="47" spans="1:10" ht="13.8" x14ac:dyDescent="0.25">
      <c r="A47" s="22" t="s">
        <v>32</v>
      </c>
      <c r="B47" s="26" t="s">
        <v>54</v>
      </c>
      <c r="C47" s="15" t="s">
        <v>41</v>
      </c>
      <c r="D47" s="23" t="s">
        <v>34</v>
      </c>
      <c r="E47" s="25">
        <v>1000000</v>
      </c>
      <c r="F47" s="25">
        <v>200000</v>
      </c>
      <c r="G47" s="25"/>
      <c r="H47" s="6">
        <f t="shared" si="3"/>
        <v>800000</v>
      </c>
    </row>
    <row r="48" spans="1:10" ht="27.6" x14ac:dyDescent="0.25">
      <c r="A48" s="22" t="s">
        <v>32</v>
      </c>
      <c r="B48" s="26" t="s">
        <v>54</v>
      </c>
      <c r="C48" s="15" t="s">
        <v>106</v>
      </c>
      <c r="D48" s="23" t="s">
        <v>107</v>
      </c>
      <c r="E48" s="25">
        <v>100000</v>
      </c>
      <c r="F48" s="25">
        <v>100000</v>
      </c>
      <c r="G48" s="25"/>
      <c r="H48" s="6">
        <f t="shared" si="3"/>
        <v>0</v>
      </c>
    </row>
    <row r="49" spans="1:10" ht="13.8" x14ac:dyDescent="0.25">
      <c r="A49" s="22" t="s">
        <v>32</v>
      </c>
      <c r="B49" s="26" t="s">
        <v>54</v>
      </c>
      <c r="C49" s="15" t="s">
        <v>185</v>
      </c>
      <c r="D49" s="23" t="s">
        <v>79</v>
      </c>
      <c r="E49" s="25">
        <v>0</v>
      </c>
      <c r="F49" s="25"/>
      <c r="G49" s="25">
        <v>1620695</v>
      </c>
      <c r="H49" s="6">
        <f t="shared" si="3"/>
        <v>1620695</v>
      </c>
    </row>
    <row r="50" spans="1:10" x14ac:dyDescent="0.25">
      <c r="A50" s="38"/>
      <c r="B50" s="39"/>
      <c r="C50" s="39"/>
      <c r="D50" s="40"/>
      <c r="E50" s="11">
        <f>SUM(E38:E49)</f>
        <v>3644425.3</v>
      </c>
      <c r="F50" s="11">
        <f>SUM(F38:F49)</f>
        <v>1620695</v>
      </c>
      <c r="G50" s="11">
        <f>SUM(G38:G49)</f>
        <v>1620695</v>
      </c>
      <c r="H50" s="11">
        <f>SUM(H38:H49)</f>
        <v>3644425.3</v>
      </c>
    </row>
    <row r="52" spans="1:10" x14ac:dyDescent="0.25">
      <c r="A52" s="36" t="s">
        <v>11</v>
      </c>
      <c r="B52" s="36"/>
      <c r="C52" s="36"/>
      <c r="D52" s="9"/>
    </row>
    <row r="53" spans="1:10" ht="32.4" customHeight="1" x14ac:dyDescent="0.25">
      <c r="A53" s="37" t="s">
        <v>299</v>
      </c>
      <c r="B53" s="37"/>
      <c r="C53" s="37"/>
      <c r="D53" s="37"/>
      <c r="E53" s="37"/>
      <c r="F53" s="37"/>
      <c r="G53" s="37"/>
      <c r="H53" s="37"/>
    </row>
    <row r="55" spans="1:10" x14ac:dyDescent="0.25">
      <c r="A55" s="7" t="s">
        <v>17</v>
      </c>
      <c r="B55" s="7"/>
      <c r="C55" s="7"/>
    </row>
    <row r="56" spans="1:10" ht="57.6" x14ac:dyDescent="0.25">
      <c r="A56" s="3" t="s">
        <v>1</v>
      </c>
      <c r="B56" s="3" t="s">
        <v>2</v>
      </c>
      <c r="C56" s="3" t="s">
        <v>4</v>
      </c>
      <c r="D56" s="3" t="s">
        <v>9</v>
      </c>
      <c r="E56" s="4" t="s">
        <v>5</v>
      </c>
      <c r="F56" s="3" t="s">
        <v>6</v>
      </c>
      <c r="G56" s="3" t="s">
        <v>7</v>
      </c>
      <c r="H56" s="3" t="s">
        <v>8</v>
      </c>
    </row>
    <row r="57" spans="1:10" ht="14.4" x14ac:dyDescent="0.25">
      <c r="A57" s="13" t="s">
        <v>32</v>
      </c>
      <c r="B57" s="13" t="s">
        <v>82</v>
      </c>
      <c r="C57" s="12" t="s">
        <v>83</v>
      </c>
      <c r="D57" s="14" t="s">
        <v>84</v>
      </c>
      <c r="E57" s="10">
        <v>1500000</v>
      </c>
      <c r="F57" s="10">
        <v>900000</v>
      </c>
      <c r="G57" s="6"/>
      <c r="H57" s="6">
        <f>+E57-F57+G57</f>
        <v>600000</v>
      </c>
    </row>
    <row r="58" spans="1:10" ht="14.4" x14ac:dyDescent="0.25">
      <c r="A58" s="13" t="s">
        <v>32</v>
      </c>
      <c r="B58" s="13" t="s">
        <v>82</v>
      </c>
      <c r="C58" s="12" t="s">
        <v>49</v>
      </c>
      <c r="D58" s="14" t="s">
        <v>50</v>
      </c>
      <c r="E58" s="10">
        <v>167600</v>
      </c>
      <c r="F58" s="10"/>
      <c r="G58" s="6">
        <v>350000</v>
      </c>
      <c r="H58" s="6">
        <f>+E58-F58+G58</f>
        <v>517600</v>
      </c>
      <c r="I58" s="32">
        <v>-100000</v>
      </c>
      <c r="J58" s="32">
        <f>+G58+I58</f>
        <v>250000</v>
      </c>
    </row>
    <row r="59" spans="1:10" ht="27" customHeight="1" x14ac:dyDescent="0.25">
      <c r="A59" s="13" t="s">
        <v>32</v>
      </c>
      <c r="B59" s="13" t="s">
        <v>82</v>
      </c>
      <c r="C59" s="12" t="s">
        <v>42</v>
      </c>
      <c r="D59" s="14" t="s">
        <v>85</v>
      </c>
      <c r="E59" s="10">
        <v>169994.61</v>
      </c>
      <c r="F59" s="10"/>
      <c r="G59" s="6">
        <v>50000</v>
      </c>
      <c r="H59" s="6">
        <f>+E59-F59+G59</f>
        <v>219994.61</v>
      </c>
      <c r="I59" s="32">
        <v>-200000</v>
      </c>
    </row>
    <row r="60" spans="1:10" ht="31.8" customHeight="1" x14ac:dyDescent="0.25">
      <c r="A60" s="13" t="s">
        <v>32</v>
      </c>
      <c r="B60" s="13" t="s">
        <v>82</v>
      </c>
      <c r="C60" s="12" t="s">
        <v>51</v>
      </c>
      <c r="D60" s="14" t="s">
        <v>52</v>
      </c>
      <c r="E60" s="10">
        <v>176329</v>
      </c>
      <c r="F60" s="10"/>
      <c r="G60" s="6">
        <v>200000</v>
      </c>
      <c r="H60" s="6">
        <f>+E60-F60+G60</f>
        <v>376329</v>
      </c>
      <c r="I60" s="32">
        <f>+I59+G61</f>
        <v>100000</v>
      </c>
    </row>
    <row r="61" spans="1:10" ht="14.4" x14ac:dyDescent="0.25">
      <c r="A61" s="13" t="s">
        <v>32</v>
      </c>
      <c r="B61" s="13" t="s">
        <v>82</v>
      </c>
      <c r="C61" s="12" t="s">
        <v>39</v>
      </c>
      <c r="D61" s="14" t="s">
        <v>40</v>
      </c>
      <c r="E61" s="10">
        <v>13110</v>
      </c>
      <c r="F61" s="10"/>
      <c r="G61" s="6">
        <v>300000</v>
      </c>
      <c r="H61" s="6">
        <f>+E61-F61+G61</f>
        <v>313110</v>
      </c>
    </row>
    <row r="62" spans="1:10" x14ac:dyDescent="0.25">
      <c r="A62" s="38"/>
      <c r="B62" s="39"/>
      <c r="C62" s="39"/>
      <c r="D62" s="40"/>
      <c r="E62" s="11">
        <f>SUM(E57:E61)</f>
        <v>2027033.6099999999</v>
      </c>
      <c r="F62" s="11">
        <f>SUM(F57:F61)</f>
        <v>900000</v>
      </c>
      <c r="G62" s="11">
        <f>SUM(G57:G61)</f>
        <v>900000</v>
      </c>
      <c r="H62" s="11">
        <f>SUM(H57:H61)</f>
        <v>2027033.6099999999</v>
      </c>
    </row>
    <row r="63" spans="1:10" x14ac:dyDescent="0.25">
      <c r="A63" s="36" t="s">
        <v>11</v>
      </c>
      <c r="B63" s="36"/>
      <c r="C63" s="36"/>
      <c r="D63" s="9"/>
    </row>
    <row r="64" spans="1:10" ht="45.6" customHeight="1" x14ac:dyDescent="0.25">
      <c r="A64" s="37" t="s">
        <v>86</v>
      </c>
      <c r="B64" s="37"/>
      <c r="C64" s="37"/>
      <c r="D64" s="37"/>
      <c r="E64" s="37"/>
      <c r="F64" s="37"/>
      <c r="G64" s="37"/>
      <c r="H64" s="37"/>
    </row>
    <row r="66" spans="1:8" x14ac:dyDescent="0.25">
      <c r="A66" s="35" t="s">
        <v>29</v>
      </c>
      <c r="B66" s="7"/>
      <c r="C66" s="7"/>
    </row>
    <row r="67" spans="1:8" ht="57.6" x14ac:dyDescent="0.25">
      <c r="A67" s="3" t="s">
        <v>1</v>
      </c>
      <c r="B67" s="3" t="s">
        <v>2</v>
      </c>
      <c r="C67" s="3" t="s">
        <v>4</v>
      </c>
      <c r="D67" s="3" t="s">
        <v>9</v>
      </c>
      <c r="E67" s="4" t="s">
        <v>5</v>
      </c>
      <c r="F67" s="3" t="s">
        <v>6</v>
      </c>
      <c r="G67" s="3" t="s">
        <v>7</v>
      </c>
      <c r="H67" s="3" t="s">
        <v>8</v>
      </c>
    </row>
    <row r="68" spans="1:8" ht="28.8" x14ac:dyDescent="0.25">
      <c r="A68" s="22" t="s">
        <v>32</v>
      </c>
      <c r="B68" s="26" t="s">
        <v>87</v>
      </c>
      <c r="C68" s="27" t="s">
        <v>88</v>
      </c>
      <c r="D68" s="14" t="s">
        <v>89</v>
      </c>
      <c r="E68" s="10">
        <v>718604.7</v>
      </c>
      <c r="F68" s="10">
        <v>718604.7</v>
      </c>
      <c r="G68" s="6"/>
      <c r="H68" s="6">
        <f>+E68-F68+G68</f>
        <v>0</v>
      </c>
    </row>
    <row r="69" spans="1:8" ht="14.4" x14ac:dyDescent="0.25">
      <c r="A69" s="22" t="s">
        <v>32</v>
      </c>
      <c r="B69" s="26" t="s">
        <v>87</v>
      </c>
      <c r="C69" s="27" t="s">
        <v>90</v>
      </c>
      <c r="D69" s="14" t="s">
        <v>91</v>
      </c>
      <c r="E69" s="10">
        <v>606000</v>
      </c>
      <c r="F69" s="10">
        <v>250000</v>
      </c>
      <c r="G69" s="6"/>
      <c r="H69" s="6">
        <f>+E69-F69+G69</f>
        <v>356000</v>
      </c>
    </row>
    <row r="70" spans="1:8" ht="14.4" x14ac:dyDescent="0.25">
      <c r="A70" s="22" t="s">
        <v>32</v>
      </c>
      <c r="B70" s="26" t="s">
        <v>87</v>
      </c>
      <c r="C70" s="27" t="s">
        <v>92</v>
      </c>
      <c r="D70" s="14" t="s">
        <v>93</v>
      </c>
      <c r="E70" s="10">
        <v>3000000</v>
      </c>
      <c r="F70" s="10">
        <v>3000000</v>
      </c>
      <c r="G70" s="6"/>
      <c r="H70" s="6">
        <f>+E70-F70+G70</f>
        <v>0</v>
      </c>
    </row>
    <row r="71" spans="1:8" ht="14.4" x14ac:dyDescent="0.25">
      <c r="A71" s="22" t="s">
        <v>32</v>
      </c>
      <c r="B71" s="26" t="s">
        <v>87</v>
      </c>
      <c r="C71" s="27" t="s">
        <v>94</v>
      </c>
      <c r="D71" s="14" t="s">
        <v>95</v>
      </c>
      <c r="E71" s="10">
        <v>0</v>
      </c>
      <c r="F71" s="10"/>
      <c r="G71" s="6">
        <v>968604.7</v>
      </c>
      <c r="H71" s="6">
        <f>+E71-F71+G71</f>
        <v>968604.7</v>
      </c>
    </row>
    <row r="72" spans="1:8" ht="28.8" x14ac:dyDescent="0.25">
      <c r="A72" s="22" t="s">
        <v>32</v>
      </c>
      <c r="B72" s="26" t="s">
        <v>87</v>
      </c>
      <c r="C72" s="27" t="s">
        <v>96</v>
      </c>
      <c r="D72" s="14" t="s">
        <v>97</v>
      </c>
      <c r="E72" s="10">
        <v>0</v>
      </c>
      <c r="F72" s="10"/>
      <c r="G72" s="6">
        <v>3000000</v>
      </c>
      <c r="H72" s="6">
        <f>+E72-F72+G72</f>
        <v>3000000</v>
      </c>
    </row>
    <row r="73" spans="1:8" x14ac:dyDescent="0.25">
      <c r="A73" s="38"/>
      <c r="B73" s="39"/>
      <c r="C73" s="39"/>
      <c r="D73" s="40"/>
      <c r="E73" s="11">
        <f>SUM(E68:E72)</f>
        <v>4324604.7</v>
      </c>
      <c r="F73" s="11">
        <f>SUM(F68:F72)</f>
        <v>3968604.7</v>
      </c>
      <c r="G73" s="11">
        <f>SUM(G68:G72)</f>
        <v>3968604.7</v>
      </c>
      <c r="H73" s="11">
        <f>SUM(H68:H72)</f>
        <v>4324604.7</v>
      </c>
    </row>
    <row r="74" spans="1:8" x14ac:dyDescent="0.25">
      <c r="A74" s="36" t="s">
        <v>11</v>
      </c>
      <c r="B74" s="36"/>
      <c r="C74" s="36"/>
      <c r="D74" s="16"/>
    </row>
    <row r="75" spans="1:8" ht="112.2" customHeight="1" x14ac:dyDescent="0.25">
      <c r="A75" s="37" t="s">
        <v>98</v>
      </c>
      <c r="B75" s="37"/>
      <c r="C75" s="37"/>
      <c r="D75" s="37"/>
      <c r="E75" s="37"/>
      <c r="F75" s="37"/>
      <c r="G75" s="37"/>
      <c r="H75" s="37"/>
    </row>
    <row r="76" spans="1:8" x14ac:dyDescent="0.25">
      <c r="A76" s="35" t="s">
        <v>30</v>
      </c>
      <c r="B76" s="7"/>
      <c r="C76" s="7"/>
    </row>
    <row r="77" spans="1:8" ht="57.6" x14ac:dyDescent="0.25">
      <c r="A77" s="3" t="s">
        <v>1</v>
      </c>
      <c r="B77" s="3" t="s">
        <v>2</v>
      </c>
      <c r="C77" s="3" t="s">
        <v>4</v>
      </c>
      <c r="D77" s="3" t="s">
        <v>9</v>
      </c>
      <c r="E77" s="4" t="s">
        <v>5</v>
      </c>
      <c r="F77" s="3" t="s">
        <v>6</v>
      </c>
      <c r="G77" s="3" t="s">
        <v>7</v>
      </c>
      <c r="H77" s="3" t="s">
        <v>8</v>
      </c>
    </row>
    <row r="78" spans="1:8" ht="16.8" customHeight="1" x14ac:dyDescent="0.25">
      <c r="A78" s="13" t="s">
        <v>32</v>
      </c>
      <c r="B78" s="13" t="s">
        <v>99</v>
      </c>
      <c r="C78" s="12" t="s">
        <v>101</v>
      </c>
      <c r="D78" s="14" t="s">
        <v>100</v>
      </c>
      <c r="E78" s="10">
        <v>5601290</v>
      </c>
      <c r="F78" s="10">
        <v>1300000</v>
      </c>
      <c r="G78" s="6"/>
      <c r="H78" s="6">
        <f>+E78-F78+G78</f>
        <v>4301290</v>
      </c>
    </row>
    <row r="79" spans="1:8" ht="14.4" customHeight="1" x14ac:dyDescent="0.25">
      <c r="A79" s="13" t="s">
        <v>32</v>
      </c>
      <c r="B79" s="13" t="s">
        <v>15</v>
      </c>
      <c r="C79" s="12" t="s">
        <v>102</v>
      </c>
      <c r="D79" s="14" t="s">
        <v>103</v>
      </c>
      <c r="E79" s="10">
        <v>49445160</v>
      </c>
      <c r="F79" s="10"/>
      <c r="G79" s="6">
        <v>1300000</v>
      </c>
      <c r="H79" s="6">
        <f>+E79-F79+G79</f>
        <v>50745160</v>
      </c>
    </row>
    <row r="80" spans="1:8" x14ac:dyDescent="0.25">
      <c r="A80" s="38"/>
      <c r="B80" s="39"/>
      <c r="C80" s="39"/>
      <c r="D80" s="40"/>
      <c r="E80" s="11">
        <f>SUM(E78:E79)</f>
        <v>55046450</v>
      </c>
      <c r="F80" s="11">
        <f>SUM(F78:F79)</f>
        <v>1300000</v>
      </c>
      <c r="G80" s="11">
        <f>SUM(G78:G79)</f>
        <v>1300000</v>
      </c>
      <c r="H80" s="11">
        <f>SUM(H78:H79)</f>
        <v>55046450</v>
      </c>
    </row>
    <row r="81" spans="1:10" x14ac:dyDescent="0.25">
      <c r="A81" s="36" t="s">
        <v>11</v>
      </c>
      <c r="B81" s="36"/>
      <c r="C81" s="36"/>
      <c r="D81" s="17"/>
    </row>
    <row r="82" spans="1:10" ht="31.2" customHeight="1" x14ac:dyDescent="0.25">
      <c r="A82" s="37" t="s">
        <v>104</v>
      </c>
      <c r="B82" s="37"/>
      <c r="C82" s="37"/>
      <c r="D82" s="37"/>
      <c r="E82" s="37"/>
      <c r="F82" s="37"/>
      <c r="G82" s="37"/>
      <c r="H82" s="37"/>
    </row>
    <row r="83" spans="1:10" ht="17.399999999999999" customHeight="1" x14ac:dyDescent="0.25">
      <c r="A83" s="35" t="s">
        <v>31</v>
      </c>
      <c r="B83" s="7"/>
      <c r="C83" s="7"/>
    </row>
    <row r="84" spans="1:10" ht="46.8" customHeight="1" x14ac:dyDescent="0.25">
      <c r="A84" s="3" t="s">
        <v>1</v>
      </c>
      <c r="B84" s="3" t="s">
        <v>2</v>
      </c>
      <c r="C84" s="3" t="s">
        <v>4</v>
      </c>
      <c r="D84" s="3" t="s">
        <v>9</v>
      </c>
      <c r="E84" s="4" t="s">
        <v>5</v>
      </c>
      <c r="F84" s="3" t="s">
        <v>6</v>
      </c>
      <c r="G84" s="3" t="s">
        <v>7</v>
      </c>
      <c r="H84" s="3" t="s">
        <v>8</v>
      </c>
      <c r="J84" s="32">
        <v>-2248141.7999999998</v>
      </c>
    </row>
    <row r="85" spans="1:10" ht="14.4" x14ac:dyDescent="0.25">
      <c r="A85" s="13" t="s">
        <v>32</v>
      </c>
      <c r="B85" s="13" t="s">
        <v>105</v>
      </c>
      <c r="C85" s="12" t="s">
        <v>106</v>
      </c>
      <c r="D85" s="14" t="s">
        <v>107</v>
      </c>
      <c r="E85" s="10">
        <v>1000000</v>
      </c>
      <c r="F85" s="10">
        <v>1000000</v>
      </c>
      <c r="G85" s="6"/>
      <c r="H85" s="6">
        <f>+E85-F85+G85</f>
        <v>0</v>
      </c>
    </row>
    <row r="86" spans="1:10" ht="14.4" x14ac:dyDescent="0.25">
      <c r="A86" s="13" t="s">
        <v>32</v>
      </c>
      <c r="B86" s="13" t="s">
        <v>105</v>
      </c>
      <c r="C86" s="12" t="s">
        <v>62</v>
      </c>
      <c r="D86" s="14" t="s">
        <v>63</v>
      </c>
      <c r="E86" s="10">
        <v>1000000</v>
      </c>
      <c r="F86" s="10">
        <v>500000</v>
      </c>
      <c r="G86" s="6"/>
      <c r="H86" s="6">
        <f>+E86-F86+G86</f>
        <v>500000</v>
      </c>
    </row>
    <row r="87" spans="1:10" ht="28.8" x14ac:dyDescent="0.25">
      <c r="A87" s="13" t="s">
        <v>32</v>
      </c>
      <c r="B87" s="13" t="s">
        <v>105</v>
      </c>
      <c r="C87" s="21" t="s">
        <v>51</v>
      </c>
      <c r="D87" s="14" t="s">
        <v>52</v>
      </c>
      <c r="E87" s="10">
        <v>180000</v>
      </c>
      <c r="F87" s="10"/>
      <c r="G87" s="6">
        <v>1500000</v>
      </c>
      <c r="H87" s="6">
        <f>+E87-F87+G87</f>
        <v>1680000</v>
      </c>
      <c r="I87" s="32">
        <v>-91000</v>
      </c>
      <c r="J87" s="32">
        <f>+G87+I87</f>
        <v>1409000</v>
      </c>
    </row>
    <row r="88" spans="1:10" x14ac:dyDescent="0.25">
      <c r="A88" s="38"/>
      <c r="B88" s="39"/>
      <c r="C88" s="39"/>
      <c r="D88" s="40"/>
      <c r="E88" s="11">
        <f>SUM(E85:E87)</f>
        <v>2180000</v>
      </c>
      <c r="F88" s="11">
        <f>SUM(F85:F87)</f>
        <v>1500000</v>
      </c>
      <c r="G88" s="11">
        <f>SUM(G85:G87)</f>
        <v>1500000</v>
      </c>
      <c r="H88" s="11">
        <f>SUM(H85:H87)</f>
        <v>2180000</v>
      </c>
    </row>
    <row r="89" spans="1:10" x14ac:dyDescent="0.25">
      <c r="A89" s="36" t="s">
        <v>11</v>
      </c>
      <c r="B89" s="36"/>
      <c r="C89" s="36"/>
      <c r="D89" s="18"/>
    </row>
    <row r="90" spans="1:10" ht="54.6" customHeight="1" x14ac:dyDescent="0.25">
      <c r="A90" s="43" t="s">
        <v>108</v>
      </c>
      <c r="B90" s="43"/>
      <c r="C90" s="43"/>
      <c r="D90" s="43"/>
      <c r="E90" s="43"/>
      <c r="F90" s="43"/>
      <c r="G90" s="43"/>
      <c r="H90" s="43"/>
    </row>
    <row r="91" spans="1:10" x14ac:dyDescent="0.25">
      <c r="A91" s="35" t="s">
        <v>21</v>
      </c>
      <c r="B91" s="7"/>
      <c r="C91" s="7"/>
    </row>
    <row r="92" spans="1:10" ht="57.6" x14ac:dyDescent="0.25">
      <c r="A92" s="3" t="s">
        <v>1</v>
      </c>
      <c r="B92" s="3" t="s">
        <v>2</v>
      </c>
      <c r="C92" s="3" t="s">
        <v>4</v>
      </c>
      <c r="D92" s="3" t="s">
        <v>9</v>
      </c>
      <c r="E92" s="4" t="s">
        <v>5</v>
      </c>
      <c r="F92" s="3" t="s">
        <v>6</v>
      </c>
      <c r="G92" s="3" t="s">
        <v>7</v>
      </c>
      <c r="H92" s="3" t="s">
        <v>8</v>
      </c>
    </row>
    <row r="93" spans="1:10" ht="14.4" x14ac:dyDescent="0.25">
      <c r="A93" s="13" t="s">
        <v>3</v>
      </c>
      <c r="B93" s="20" t="s">
        <v>3</v>
      </c>
      <c r="C93" s="12" t="s">
        <v>109</v>
      </c>
      <c r="D93" s="14" t="s">
        <v>110</v>
      </c>
      <c r="E93" s="10">
        <v>2997670</v>
      </c>
      <c r="F93" s="10">
        <v>1500000</v>
      </c>
      <c r="G93" s="6"/>
      <c r="H93" s="6">
        <f t="shared" ref="H93:H99" si="4">+E93-F93+G93</f>
        <v>1497670</v>
      </c>
    </row>
    <row r="94" spans="1:10" ht="14.4" x14ac:dyDescent="0.25">
      <c r="A94" s="13" t="s">
        <v>3</v>
      </c>
      <c r="B94" s="20" t="s">
        <v>3</v>
      </c>
      <c r="C94" s="12" t="s">
        <v>92</v>
      </c>
      <c r="D94" s="14" t="s">
        <v>93</v>
      </c>
      <c r="E94" s="10">
        <v>808000</v>
      </c>
      <c r="F94" s="10">
        <v>808000</v>
      </c>
      <c r="G94" s="6"/>
      <c r="H94" s="6">
        <f t="shared" si="4"/>
        <v>0</v>
      </c>
    </row>
    <row r="95" spans="1:10" ht="28.8" x14ac:dyDescent="0.25">
      <c r="A95" s="13" t="s">
        <v>3</v>
      </c>
      <c r="B95" s="20" t="s">
        <v>3</v>
      </c>
      <c r="C95" s="12" t="s">
        <v>111</v>
      </c>
      <c r="D95" s="14" t="s">
        <v>112</v>
      </c>
      <c r="E95" s="10">
        <v>11221602</v>
      </c>
      <c r="F95" s="10">
        <v>1221602</v>
      </c>
      <c r="G95" s="6"/>
      <c r="H95" s="6">
        <f t="shared" si="4"/>
        <v>10000000</v>
      </c>
    </row>
    <row r="96" spans="1:10" ht="28.8" x14ac:dyDescent="0.25">
      <c r="A96" s="13" t="s">
        <v>3</v>
      </c>
      <c r="B96" s="20" t="s">
        <v>3</v>
      </c>
      <c r="C96" s="12" t="s">
        <v>113</v>
      </c>
      <c r="D96" s="14" t="s">
        <v>114</v>
      </c>
      <c r="E96" s="10">
        <v>1700000</v>
      </c>
      <c r="F96" s="10">
        <v>700000</v>
      </c>
      <c r="G96" s="6"/>
      <c r="H96" s="6">
        <f t="shared" si="4"/>
        <v>1000000</v>
      </c>
    </row>
    <row r="97" spans="1:8" ht="28.8" x14ac:dyDescent="0.25">
      <c r="A97" s="13" t="s">
        <v>3</v>
      </c>
      <c r="B97" s="20" t="s">
        <v>3</v>
      </c>
      <c r="C97" s="12" t="s">
        <v>42</v>
      </c>
      <c r="D97" s="14" t="s">
        <v>85</v>
      </c>
      <c r="E97" s="10">
        <v>2522256.2000000002</v>
      </c>
      <c r="F97" s="10">
        <v>522256.2</v>
      </c>
      <c r="G97" s="6"/>
      <c r="H97" s="6">
        <f t="shared" si="4"/>
        <v>2000000.0000000002</v>
      </c>
    </row>
    <row r="98" spans="1:8" ht="28.8" x14ac:dyDescent="0.25">
      <c r="A98" s="13" t="s">
        <v>3</v>
      </c>
      <c r="B98" s="20" t="s">
        <v>3</v>
      </c>
      <c r="C98" s="12" t="s">
        <v>51</v>
      </c>
      <c r="D98" s="14" t="s">
        <v>52</v>
      </c>
      <c r="E98" s="10">
        <v>6086564.75</v>
      </c>
      <c r="F98" s="10">
        <v>248141.8</v>
      </c>
      <c r="G98" s="6"/>
      <c r="H98" s="6">
        <f t="shared" si="4"/>
        <v>5838422.9500000002</v>
      </c>
    </row>
    <row r="99" spans="1:8" ht="14.4" x14ac:dyDescent="0.25">
      <c r="A99" s="13" t="s">
        <v>3</v>
      </c>
      <c r="B99" s="20" t="s">
        <v>3</v>
      </c>
      <c r="C99" s="21" t="s">
        <v>115</v>
      </c>
      <c r="D99" s="14" t="s">
        <v>116</v>
      </c>
      <c r="E99" s="10">
        <v>0</v>
      </c>
      <c r="F99" s="10"/>
      <c r="G99" s="6">
        <v>5000000</v>
      </c>
      <c r="H99" s="6">
        <f t="shared" si="4"/>
        <v>5000000</v>
      </c>
    </row>
    <row r="100" spans="1:8" x14ac:dyDescent="0.25">
      <c r="A100" s="38"/>
      <c r="B100" s="39"/>
      <c r="C100" s="39"/>
      <c r="D100" s="40"/>
      <c r="E100" s="11">
        <f>SUM(E93:E99)</f>
        <v>25336092.949999999</v>
      </c>
      <c r="F100" s="11">
        <f>SUM(F93:F99)</f>
        <v>5000000</v>
      </c>
      <c r="G100" s="11">
        <f>SUM(G93:G99)</f>
        <v>5000000</v>
      </c>
      <c r="H100" s="11">
        <f>SUM(H93:H99)</f>
        <v>25336092.949999999</v>
      </c>
    </row>
    <row r="101" spans="1:8" x14ac:dyDescent="0.25">
      <c r="A101" s="36" t="s">
        <v>11</v>
      </c>
      <c r="B101" s="36"/>
      <c r="C101" s="36"/>
      <c r="D101" s="19"/>
    </row>
    <row r="102" spans="1:8" ht="28.2" customHeight="1" x14ac:dyDescent="0.25">
      <c r="A102" s="37" t="s">
        <v>117</v>
      </c>
      <c r="B102" s="37"/>
      <c r="C102" s="37"/>
      <c r="D102" s="37"/>
      <c r="E102" s="37"/>
      <c r="F102" s="37"/>
      <c r="G102" s="37"/>
      <c r="H102" s="37"/>
    </row>
    <row r="103" spans="1:8" ht="18.600000000000001" customHeight="1" x14ac:dyDescent="0.25">
      <c r="A103" s="35" t="s">
        <v>28</v>
      </c>
      <c r="B103" s="7"/>
      <c r="C103" s="7"/>
    </row>
    <row r="104" spans="1:8" ht="57.6" x14ac:dyDescent="0.25">
      <c r="A104" s="3" t="s">
        <v>1</v>
      </c>
      <c r="B104" s="3" t="s">
        <v>2</v>
      </c>
      <c r="C104" s="3" t="s">
        <v>4</v>
      </c>
      <c r="D104" s="3" t="s">
        <v>9</v>
      </c>
      <c r="E104" s="4" t="s">
        <v>5</v>
      </c>
      <c r="F104" s="3" t="s">
        <v>6</v>
      </c>
      <c r="G104" s="3" t="s">
        <v>7</v>
      </c>
      <c r="H104" s="3" t="s">
        <v>8</v>
      </c>
    </row>
    <row r="105" spans="1:8" ht="14.4" x14ac:dyDescent="0.25">
      <c r="A105" s="20" t="s">
        <v>3</v>
      </c>
      <c r="B105" s="20" t="s">
        <v>3</v>
      </c>
      <c r="C105" s="12" t="s">
        <v>131</v>
      </c>
      <c r="D105" s="14" t="s">
        <v>132</v>
      </c>
      <c r="E105" s="10">
        <v>108750000</v>
      </c>
      <c r="F105" s="10">
        <v>1750000</v>
      </c>
      <c r="G105" s="6"/>
      <c r="H105" s="6">
        <f t="shared" ref="H105:H116" si="5">+E105-F105+G105</f>
        <v>107000000</v>
      </c>
    </row>
    <row r="106" spans="1:8" ht="28.8" x14ac:dyDescent="0.25">
      <c r="A106" s="20" t="s">
        <v>3</v>
      </c>
      <c r="B106" s="20" t="s">
        <v>3</v>
      </c>
      <c r="C106" s="12" t="s">
        <v>133</v>
      </c>
      <c r="D106" s="14" t="s">
        <v>134</v>
      </c>
      <c r="E106" s="10">
        <v>1000000</v>
      </c>
      <c r="F106" s="10">
        <v>1000000</v>
      </c>
      <c r="G106" s="6"/>
      <c r="H106" s="6">
        <f t="shared" si="5"/>
        <v>0</v>
      </c>
    </row>
    <row r="107" spans="1:8" ht="14.4" x14ac:dyDescent="0.25">
      <c r="A107" s="20" t="s">
        <v>32</v>
      </c>
      <c r="B107" s="20" t="s">
        <v>87</v>
      </c>
      <c r="C107" s="12" t="s">
        <v>49</v>
      </c>
      <c r="D107" s="14" t="s">
        <v>75</v>
      </c>
      <c r="E107" s="10">
        <v>25842420</v>
      </c>
      <c r="F107" s="10">
        <v>7000000</v>
      </c>
      <c r="G107" s="6"/>
      <c r="H107" s="6">
        <f t="shared" si="5"/>
        <v>18842420</v>
      </c>
    </row>
    <row r="108" spans="1:8" ht="43.2" x14ac:dyDescent="0.25">
      <c r="A108" s="20" t="s">
        <v>15</v>
      </c>
      <c r="B108" s="20" t="s">
        <v>118</v>
      </c>
      <c r="C108" s="12" t="s">
        <v>119</v>
      </c>
      <c r="D108" s="14" t="s">
        <v>120</v>
      </c>
      <c r="E108" s="10">
        <v>970860.76</v>
      </c>
      <c r="F108" s="10">
        <v>970860.76</v>
      </c>
      <c r="G108" s="6"/>
      <c r="H108" s="6">
        <f t="shared" si="5"/>
        <v>0</v>
      </c>
    </row>
    <row r="109" spans="1:8" ht="14.4" x14ac:dyDescent="0.25">
      <c r="A109" s="20" t="s">
        <v>15</v>
      </c>
      <c r="B109" s="20" t="s">
        <v>121</v>
      </c>
      <c r="C109" s="12" t="s">
        <v>119</v>
      </c>
      <c r="D109" s="14" t="s">
        <v>122</v>
      </c>
      <c r="E109" s="10">
        <v>656032.23</v>
      </c>
      <c r="F109" s="10">
        <v>656032.23</v>
      </c>
      <c r="G109" s="6"/>
      <c r="H109" s="6">
        <f t="shared" si="5"/>
        <v>0</v>
      </c>
    </row>
    <row r="110" spans="1:8" ht="28.8" x14ac:dyDescent="0.25">
      <c r="A110" s="20" t="s">
        <v>15</v>
      </c>
      <c r="B110" s="20" t="s">
        <v>123</v>
      </c>
      <c r="C110" s="12" t="s">
        <v>119</v>
      </c>
      <c r="D110" s="14" t="s">
        <v>124</v>
      </c>
      <c r="E110" s="10">
        <v>112500</v>
      </c>
      <c r="F110" s="10">
        <v>112500</v>
      </c>
      <c r="G110" s="6"/>
      <c r="H110" s="6">
        <f t="shared" si="5"/>
        <v>0</v>
      </c>
    </row>
    <row r="111" spans="1:8" ht="28.8" x14ac:dyDescent="0.25">
      <c r="A111" s="20" t="s">
        <v>15</v>
      </c>
      <c r="B111" s="20" t="s">
        <v>125</v>
      </c>
      <c r="C111" s="12" t="s">
        <v>119</v>
      </c>
      <c r="D111" s="14" t="s">
        <v>126</v>
      </c>
      <c r="E111" s="10">
        <v>2388120.59</v>
      </c>
      <c r="F111" s="10">
        <v>2388120.59</v>
      </c>
      <c r="G111" s="6"/>
      <c r="H111" s="6">
        <f t="shared" si="5"/>
        <v>0</v>
      </c>
    </row>
    <row r="112" spans="1:8" ht="49.2" customHeight="1" x14ac:dyDescent="0.25">
      <c r="A112" s="20" t="s">
        <v>15</v>
      </c>
      <c r="B112" s="20" t="s">
        <v>305</v>
      </c>
      <c r="C112" s="12" t="s">
        <v>119</v>
      </c>
      <c r="D112" s="14" t="s">
        <v>127</v>
      </c>
      <c r="E112" s="10">
        <v>187500</v>
      </c>
      <c r="F112" s="10">
        <v>187500</v>
      </c>
      <c r="G112" s="6"/>
      <c r="H112" s="6">
        <f t="shared" si="5"/>
        <v>0</v>
      </c>
    </row>
    <row r="113" spans="1:8" ht="14.4" x14ac:dyDescent="0.25">
      <c r="A113" s="20" t="s">
        <v>15</v>
      </c>
      <c r="B113" s="20" t="s">
        <v>128</v>
      </c>
      <c r="C113" s="21" t="s">
        <v>129</v>
      </c>
      <c r="D113" s="14" t="s">
        <v>130</v>
      </c>
      <c r="E113" s="10">
        <v>1035380</v>
      </c>
      <c r="F113" s="10">
        <v>1035380</v>
      </c>
      <c r="G113" s="6"/>
      <c r="H113" s="6">
        <f t="shared" si="5"/>
        <v>0</v>
      </c>
    </row>
    <row r="114" spans="1:8" ht="14.4" x14ac:dyDescent="0.25">
      <c r="A114" s="20" t="s">
        <v>15</v>
      </c>
      <c r="B114" s="20" t="s">
        <v>164</v>
      </c>
      <c r="C114" s="21" t="s">
        <v>142</v>
      </c>
      <c r="D114" s="14" t="s">
        <v>143</v>
      </c>
      <c r="E114" s="10">
        <v>6000000</v>
      </c>
      <c r="F114" s="10">
        <v>2000000</v>
      </c>
      <c r="G114" s="6"/>
      <c r="H114" s="6">
        <f t="shared" si="5"/>
        <v>4000000</v>
      </c>
    </row>
    <row r="115" spans="1:8" ht="14.4" x14ac:dyDescent="0.25">
      <c r="A115" s="20" t="s">
        <v>15</v>
      </c>
      <c r="B115" s="20" t="s">
        <v>212</v>
      </c>
      <c r="C115" s="12" t="s">
        <v>119</v>
      </c>
      <c r="D115" s="14" t="s">
        <v>213</v>
      </c>
      <c r="E115" s="10">
        <v>30000000</v>
      </c>
      <c r="F115" s="10">
        <v>13000000</v>
      </c>
      <c r="G115" s="6"/>
      <c r="H115" s="6">
        <f t="shared" si="5"/>
        <v>17000000</v>
      </c>
    </row>
    <row r="116" spans="1:8" ht="18" customHeight="1" x14ac:dyDescent="0.25">
      <c r="A116" s="20" t="s">
        <v>32</v>
      </c>
      <c r="B116" s="20" t="s">
        <v>135</v>
      </c>
      <c r="C116" s="21" t="s">
        <v>136</v>
      </c>
      <c r="D116" s="14" t="s">
        <v>137</v>
      </c>
      <c r="E116" s="10">
        <v>92490000</v>
      </c>
      <c r="F116" s="10"/>
      <c r="G116" s="6">
        <f>+F117</f>
        <v>30100393.579999998</v>
      </c>
      <c r="H116" s="6">
        <f t="shared" si="5"/>
        <v>122590393.58</v>
      </c>
    </row>
    <row r="117" spans="1:8" x14ac:dyDescent="0.25">
      <c r="A117" s="38"/>
      <c r="B117" s="39"/>
      <c r="C117" s="39"/>
      <c r="D117" s="40"/>
      <c r="E117" s="11">
        <f>SUM(E105:E116)</f>
        <v>269432813.57999998</v>
      </c>
      <c r="F117" s="11">
        <f>SUM(F105:F116)</f>
        <v>30100393.579999998</v>
      </c>
      <c r="G117" s="11">
        <f>SUM(G105:G116)</f>
        <v>30100393.579999998</v>
      </c>
      <c r="H117" s="11">
        <f>SUM(H105:H116)</f>
        <v>269432813.57999998</v>
      </c>
    </row>
    <row r="118" spans="1:8" x14ac:dyDescent="0.25">
      <c r="A118" s="36" t="s">
        <v>11</v>
      </c>
      <c r="B118" s="36"/>
      <c r="C118" s="36"/>
      <c r="D118" s="19"/>
      <c r="F118" s="32"/>
    </row>
    <row r="119" spans="1:8" ht="57.6" customHeight="1" x14ac:dyDescent="0.25">
      <c r="A119" s="37" t="s">
        <v>223</v>
      </c>
      <c r="B119" s="37"/>
      <c r="C119" s="37"/>
      <c r="D119" s="37"/>
      <c r="E119" s="37"/>
      <c r="F119" s="37"/>
      <c r="G119" s="37"/>
      <c r="H119" s="37"/>
    </row>
    <row r="120" spans="1:8" ht="24" customHeight="1" x14ac:dyDescent="0.25">
      <c r="A120" s="34"/>
      <c r="B120" s="34"/>
      <c r="C120" s="34"/>
      <c r="D120" s="34"/>
      <c r="E120" s="34"/>
      <c r="F120" s="34"/>
      <c r="G120" s="34"/>
      <c r="H120" s="34"/>
    </row>
    <row r="121" spans="1:8" x14ac:dyDescent="0.25">
      <c r="A121" s="35" t="s">
        <v>44</v>
      </c>
      <c r="B121" s="7"/>
      <c r="C121" s="7"/>
    </row>
    <row r="122" spans="1:8" ht="57.6" x14ac:dyDescent="0.25">
      <c r="A122" s="3" t="s">
        <v>1</v>
      </c>
      <c r="B122" s="3" t="s">
        <v>2</v>
      </c>
      <c r="C122" s="3" t="s">
        <v>4</v>
      </c>
      <c r="D122" s="3" t="s">
        <v>9</v>
      </c>
      <c r="E122" s="4" t="s">
        <v>5</v>
      </c>
      <c r="F122" s="3" t="s">
        <v>6</v>
      </c>
      <c r="G122" s="3" t="s">
        <v>7</v>
      </c>
      <c r="H122" s="3" t="s">
        <v>8</v>
      </c>
    </row>
    <row r="123" spans="1:8" ht="14.4" x14ac:dyDescent="0.25">
      <c r="A123" s="20" t="s">
        <v>3</v>
      </c>
      <c r="B123" s="20" t="s">
        <v>15</v>
      </c>
      <c r="C123" s="12" t="s">
        <v>138</v>
      </c>
      <c r="D123" s="14" t="s">
        <v>139</v>
      </c>
      <c r="E123" s="10">
        <v>3100000</v>
      </c>
      <c r="F123" s="10">
        <v>2500000</v>
      </c>
      <c r="G123" s="6"/>
      <c r="H123" s="6">
        <f t="shared" ref="H123:H128" si="6">+E123-F123+G123</f>
        <v>600000</v>
      </c>
    </row>
    <row r="124" spans="1:8" ht="14.4" x14ac:dyDescent="0.25">
      <c r="A124" s="20" t="s">
        <v>3</v>
      </c>
      <c r="B124" s="20" t="s">
        <v>3</v>
      </c>
      <c r="C124" s="12" t="s">
        <v>140</v>
      </c>
      <c r="D124" s="14" t="s">
        <v>141</v>
      </c>
      <c r="E124" s="10">
        <v>10613098.34</v>
      </c>
      <c r="F124" s="10">
        <v>2500000</v>
      </c>
      <c r="G124" s="6"/>
      <c r="H124" s="6">
        <f t="shared" si="6"/>
        <v>8113098.3399999999</v>
      </c>
    </row>
    <row r="125" spans="1:8" ht="14.4" x14ac:dyDescent="0.25">
      <c r="A125" s="20" t="s">
        <v>3</v>
      </c>
      <c r="B125" s="20" t="s">
        <v>3</v>
      </c>
      <c r="C125" s="12" t="s">
        <v>142</v>
      </c>
      <c r="D125" s="14" t="s">
        <v>143</v>
      </c>
      <c r="E125" s="10">
        <v>10736840</v>
      </c>
      <c r="F125" s="10">
        <v>1500000</v>
      </c>
      <c r="G125" s="6"/>
      <c r="H125" s="6">
        <f t="shared" si="6"/>
        <v>9236840</v>
      </c>
    </row>
    <row r="126" spans="1:8" ht="14.4" x14ac:dyDescent="0.25">
      <c r="A126" s="13" t="s">
        <v>3</v>
      </c>
      <c r="B126" s="20" t="s">
        <v>3</v>
      </c>
      <c r="C126" s="12" t="s">
        <v>51</v>
      </c>
      <c r="D126" s="14" t="s">
        <v>294</v>
      </c>
      <c r="E126" s="10">
        <f>+H98</f>
        <v>5838422.9500000002</v>
      </c>
      <c r="F126" s="10">
        <v>2000000</v>
      </c>
      <c r="G126" s="6"/>
      <c r="H126" s="6">
        <f t="shared" si="6"/>
        <v>3838422.95</v>
      </c>
    </row>
    <row r="127" spans="1:8" ht="12.6" customHeight="1" x14ac:dyDescent="0.25">
      <c r="A127" s="13" t="s">
        <v>3</v>
      </c>
      <c r="B127" s="20" t="s">
        <v>3</v>
      </c>
      <c r="C127" s="12" t="s">
        <v>53</v>
      </c>
      <c r="D127" s="14" t="s">
        <v>293</v>
      </c>
      <c r="E127" s="10">
        <v>6276636</v>
      </c>
      <c r="F127" s="10">
        <v>2000000</v>
      </c>
      <c r="G127" s="6"/>
      <c r="H127" s="6">
        <f t="shared" si="6"/>
        <v>4276636</v>
      </c>
    </row>
    <row r="128" spans="1:8" ht="16.8" customHeight="1" x14ac:dyDescent="0.25">
      <c r="A128" s="13" t="s">
        <v>3</v>
      </c>
      <c r="B128" s="20" t="s">
        <v>15</v>
      </c>
      <c r="C128" s="12" t="s">
        <v>152</v>
      </c>
      <c r="D128" s="14" t="s">
        <v>153</v>
      </c>
      <c r="E128" s="10">
        <v>37035695</v>
      </c>
      <c r="F128" s="10"/>
      <c r="G128" s="6">
        <v>10500000</v>
      </c>
      <c r="H128" s="6">
        <f t="shared" si="6"/>
        <v>47535695</v>
      </c>
    </row>
    <row r="129" spans="1:8" x14ac:dyDescent="0.25">
      <c r="A129" s="38"/>
      <c r="B129" s="39"/>
      <c r="C129" s="39"/>
      <c r="D129" s="40"/>
      <c r="E129" s="11">
        <f>SUM(E123:E128)</f>
        <v>73600692.289999992</v>
      </c>
      <c r="F129" s="11">
        <f>SUM(F123:F128)</f>
        <v>10500000</v>
      </c>
      <c r="G129" s="11">
        <f>SUM(G123:G128)</f>
        <v>10500000</v>
      </c>
      <c r="H129" s="11">
        <f>SUM(H123:H128)</f>
        <v>73600692.289999992</v>
      </c>
    </row>
    <row r="130" spans="1:8" x14ac:dyDescent="0.25">
      <c r="A130" s="36" t="s">
        <v>11</v>
      </c>
      <c r="B130" s="36"/>
      <c r="C130" s="36"/>
      <c r="D130" s="29"/>
    </row>
    <row r="131" spans="1:8" ht="91.8" customHeight="1" x14ac:dyDescent="0.25">
      <c r="A131" s="37" t="s">
        <v>144</v>
      </c>
      <c r="B131" s="37"/>
      <c r="C131" s="37"/>
      <c r="D131" s="37"/>
      <c r="E131" s="37"/>
      <c r="F131" s="37"/>
      <c r="G131" s="37"/>
      <c r="H131" s="37"/>
    </row>
    <row r="132" spans="1:8" x14ac:dyDescent="0.25">
      <c r="A132" s="35" t="s">
        <v>45</v>
      </c>
      <c r="B132" s="7"/>
      <c r="C132" s="7"/>
    </row>
    <row r="133" spans="1:8" ht="57.6" x14ac:dyDescent="0.25">
      <c r="A133" s="3" t="s">
        <v>1</v>
      </c>
      <c r="B133" s="3" t="s">
        <v>2</v>
      </c>
      <c r="C133" s="3" t="s">
        <v>4</v>
      </c>
      <c r="D133" s="3" t="s">
        <v>9</v>
      </c>
      <c r="E133" s="4" t="s">
        <v>5</v>
      </c>
      <c r="F133" s="3" t="s">
        <v>6</v>
      </c>
      <c r="G133" s="3" t="s">
        <v>7</v>
      </c>
      <c r="H133" s="3" t="s">
        <v>8</v>
      </c>
    </row>
    <row r="134" spans="1:8" ht="14.4" x14ac:dyDescent="0.25">
      <c r="A134" s="20" t="s">
        <v>3</v>
      </c>
      <c r="B134" s="20" t="s">
        <v>3</v>
      </c>
      <c r="C134" s="12" t="s">
        <v>145</v>
      </c>
      <c r="D134" s="14" t="s">
        <v>146</v>
      </c>
      <c r="E134" s="10">
        <v>7500000</v>
      </c>
      <c r="F134" s="10">
        <f>+E134</f>
        <v>7500000</v>
      </c>
      <c r="G134" s="6"/>
      <c r="H134" s="6">
        <f t="shared" ref="H134:H139" si="7">+E134-F134+G134</f>
        <v>0</v>
      </c>
    </row>
    <row r="135" spans="1:8" ht="14.4" x14ac:dyDescent="0.25">
      <c r="A135" s="20" t="s">
        <v>3</v>
      </c>
      <c r="B135" s="20" t="s">
        <v>3</v>
      </c>
      <c r="C135" s="12" t="s">
        <v>131</v>
      </c>
      <c r="D135" s="14" t="s">
        <v>132</v>
      </c>
      <c r="E135" s="10">
        <f>+H105</f>
        <v>107000000</v>
      </c>
      <c r="F135" s="10">
        <v>10000000</v>
      </c>
      <c r="G135" s="6"/>
      <c r="H135" s="6">
        <f t="shared" si="7"/>
        <v>97000000</v>
      </c>
    </row>
    <row r="136" spans="1:8" ht="28.8" x14ac:dyDescent="0.25">
      <c r="A136" s="20" t="s">
        <v>3</v>
      </c>
      <c r="B136" s="20" t="s">
        <v>3</v>
      </c>
      <c r="C136" s="12" t="s">
        <v>147</v>
      </c>
      <c r="D136" s="14" t="s">
        <v>148</v>
      </c>
      <c r="E136" s="10">
        <v>23787037.739999998</v>
      </c>
      <c r="F136" s="10">
        <v>5000000</v>
      </c>
      <c r="G136" s="6"/>
      <c r="H136" s="6">
        <f t="shared" si="7"/>
        <v>18787037.739999998</v>
      </c>
    </row>
    <row r="137" spans="1:8" ht="28.8" x14ac:dyDescent="0.25">
      <c r="A137" s="20" t="s">
        <v>3</v>
      </c>
      <c r="B137" s="20" t="s">
        <v>3</v>
      </c>
      <c r="C137" s="12" t="s">
        <v>149</v>
      </c>
      <c r="D137" s="14" t="s">
        <v>150</v>
      </c>
      <c r="E137" s="10">
        <v>4017689</v>
      </c>
      <c r="F137" s="10">
        <v>1000000</v>
      </c>
      <c r="G137" s="6"/>
      <c r="H137" s="6">
        <f t="shared" si="7"/>
        <v>3017689</v>
      </c>
    </row>
    <row r="138" spans="1:8" ht="14.4" x14ac:dyDescent="0.25">
      <c r="A138" s="20" t="s">
        <v>3</v>
      </c>
      <c r="B138" s="20" t="s">
        <v>3</v>
      </c>
      <c r="C138" s="12" t="s">
        <v>69</v>
      </c>
      <c r="D138" s="14" t="s">
        <v>151</v>
      </c>
      <c r="E138" s="10">
        <v>4997500</v>
      </c>
      <c r="F138" s="10">
        <v>2000000</v>
      </c>
      <c r="G138" s="6"/>
      <c r="H138" s="6">
        <f t="shared" si="7"/>
        <v>2997500</v>
      </c>
    </row>
    <row r="139" spans="1:8" ht="14.4" x14ac:dyDescent="0.25">
      <c r="A139" s="13" t="s">
        <v>3</v>
      </c>
      <c r="B139" s="20" t="s">
        <v>15</v>
      </c>
      <c r="C139" s="12" t="s">
        <v>152</v>
      </c>
      <c r="D139" s="14" t="s">
        <v>153</v>
      </c>
      <c r="E139" s="10">
        <f>+H128</f>
        <v>47535695</v>
      </c>
      <c r="F139" s="10"/>
      <c r="G139" s="6">
        <f>+F140</f>
        <v>25500000</v>
      </c>
      <c r="H139" s="6">
        <f t="shared" si="7"/>
        <v>73035695</v>
      </c>
    </row>
    <row r="140" spans="1:8" x14ac:dyDescent="0.25">
      <c r="A140" s="38"/>
      <c r="B140" s="39"/>
      <c r="C140" s="39"/>
      <c r="D140" s="40"/>
      <c r="E140" s="11">
        <f>SUM(E134:E139)</f>
        <v>194837921.74000001</v>
      </c>
      <c r="F140" s="11">
        <f>SUM(F134:F139)</f>
        <v>25500000</v>
      </c>
      <c r="G140" s="11">
        <f>SUM(G134:G139)</f>
        <v>25500000</v>
      </c>
      <c r="H140" s="11">
        <f>SUM(H134:H139)</f>
        <v>194837921.74000001</v>
      </c>
    </row>
    <row r="141" spans="1:8" x14ac:dyDescent="0.25">
      <c r="A141" s="36" t="s">
        <v>11</v>
      </c>
      <c r="B141" s="36"/>
      <c r="C141" s="36"/>
      <c r="D141" s="29"/>
    </row>
    <row r="142" spans="1:8" ht="91.2" customHeight="1" x14ac:dyDescent="0.25">
      <c r="A142" s="37" t="s">
        <v>154</v>
      </c>
      <c r="B142" s="37"/>
      <c r="C142" s="37"/>
      <c r="D142" s="37"/>
      <c r="E142" s="37"/>
      <c r="F142" s="37"/>
      <c r="G142" s="37"/>
      <c r="H142" s="37"/>
    </row>
    <row r="143" spans="1:8" x14ac:dyDescent="0.25">
      <c r="A143" s="35" t="s">
        <v>46</v>
      </c>
      <c r="B143" s="7"/>
      <c r="C143" s="7"/>
    </row>
    <row r="144" spans="1:8" ht="57.6" x14ac:dyDescent="0.25">
      <c r="A144" s="3" t="s">
        <v>1</v>
      </c>
      <c r="B144" s="3" t="s">
        <v>2</v>
      </c>
      <c r="C144" s="3" t="s">
        <v>4</v>
      </c>
      <c r="D144" s="3" t="s">
        <v>9</v>
      </c>
      <c r="E144" s="4" t="s">
        <v>5</v>
      </c>
      <c r="F144" s="3" t="s">
        <v>6</v>
      </c>
      <c r="G144" s="3" t="s">
        <v>7</v>
      </c>
      <c r="H144" s="3" t="s">
        <v>8</v>
      </c>
    </row>
    <row r="145" spans="1:8" ht="14.4" x14ac:dyDescent="0.25">
      <c r="A145" s="13" t="s">
        <v>32</v>
      </c>
      <c r="B145" s="13" t="s">
        <v>15</v>
      </c>
      <c r="C145" s="12" t="s">
        <v>53</v>
      </c>
      <c r="D145" s="14" t="s">
        <v>73</v>
      </c>
      <c r="E145" s="10">
        <v>350000</v>
      </c>
      <c r="F145" s="10">
        <v>350000</v>
      </c>
      <c r="G145" s="6"/>
      <c r="H145" s="6">
        <f t="shared" ref="H145:H157" si="8">+E145-F145+G145</f>
        <v>0</v>
      </c>
    </row>
    <row r="146" spans="1:8" ht="28.8" x14ac:dyDescent="0.25">
      <c r="A146" s="13" t="s">
        <v>32</v>
      </c>
      <c r="B146" s="13" t="s">
        <v>15</v>
      </c>
      <c r="C146" s="12" t="s">
        <v>42</v>
      </c>
      <c r="D146" s="14" t="s">
        <v>181</v>
      </c>
      <c r="E146" s="10">
        <v>100000</v>
      </c>
      <c r="F146" s="10">
        <v>100000</v>
      </c>
      <c r="G146" s="6"/>
      <c r="H146" s="6">
        <f t="shared" si="8"/>
        <v>0</v>
      </c>
    </row>
    <row r="147" spans="1:8" ht="28.8" x14ac:dyDescent="0.25">
      <c r="A147" s="13" t="s">
        <v>32</v>
      </c>
      <c r="B147" s="13" t="s">
        <v>15</v>
      </c>
      <c r="C147" s="12" t="s">
        <v>51</v>
      </c>
      <c r="D147" s="14" t="s">
        <v>52</v>
      </c>
      <c r="E147" s="10">
        <v>100000</v>
      </c>
      <c r="F147" s="10">
        <v>100000</v>
      </c>
      <c r="G147" s="6"/>
      <c r="H147" s="6">
        <f t="shared" si="8"/>
        <v>0</v>
      </c>
    </row>
    <row r="148" spans="1:8" ht="14.4" x14ac:dyDescent="0.25">
      <c r="A148" s="13" t="s">
        <v>32</v>
      </c>
      <c r="B148" s="13" t="s">
        <v>15</v>
      </c>
      <c r="C148" s="12" t="s">
        <v>182</v>
      </c>
      <c r="D148" s="14" t="s">
        <v>183</v>
      </c>
      <c r="E148" s="10">
        <v>3000000</v>
      </c>
      <c r="F148" s="10">
        <v>3000000</v>
      </c>
      <c r="G148" s="6"/>
      <c r="H148" s="6">
        <f t="shared" si="8"/>
        <v>0</v>
      </c>
    </row>
    <row r="149" spans="1:8" ht="14.4" x14ac:dyDescent="0.25">
      <c r="A149" s="13" t="s">
        <v>32</v>
      </c>
      <c r="B149" s="13" t="s">
        <v>15</v>
      </c>
      <c r="C149" s="12" t="s">
        <v>58</v>
      </c>
      <c r="D149" s="14" t="s">
        <v>66</v>
      </c>
      <c r="E149" s="10">
        <v>36341261.130000003</v>
      </c>
      <c r="F149" s="10">
        <v>235750</v>
      </c>
      <c r="G149" s="6"/>
      <c r="H149" s="6">
        <f t="shared" si="8"/>
        <v>36105511.130000003</v>
      </c>
    </row>
    <row r="150" spans="1:8" ht="14.4" x14ac:dyDescent="0.25">
      <c r="A150" s="13" t="s">
        <v>32</v>
      </c>
      <c r="B150" s="13" t="s">
        <v>15</v>
      </c>
      <c r="C150" s="12" t="s">
        <v>172</v>
      </c>
      <c r="D150" s="14" t="s">
        <v>173</v>
      </c>
      <c r="E150" s="10">
        <v>1680</v>
      </c>
      <c r="F150" s="10"/>
      <c r="G150" s="6">
        <v>2850000</v>
      </c>
      <c r="H150" s="6">
        <f t="shared" si="8"/>
        <v>2851680</v>
      </c>
    </row>
    <row r="151" spans="1:8" ht="14.4" x14ac:dyDescent="0.25">
      <c r="A151" s="13" t="s">
        <v>32</v>
      </c>
      <c r="B151" s="13" t="s">
        <v>15</v>
      </c>
      <c r="C151" s="12" t="s">
        <v>20</v>
      </c>
      <c r="D151" s="14" t="s">
        <v>174</v>
      </c>
      <c r="E151" s="10">
        <v>22515108</v>
      </c>
      <c r="F151" s="10"/>
      <c r="G151" s="6">
        <v>237500</v>
      </c>
      <c r="H151" s="6">
        <f t="shared" si="8"/>
        <v>22752608</v>
      </c>
    </row>
    <row r="152" spans="1:8" ht="28.8" x14ac:dyDescent="0.25">
      <c r="A152" s="13" t="s">
        <v>32</v>
      </c>
      <c r="B152" s="13" t="s">
        <v>15</v>
      </c>
      <c r="C152" s="12" t="s">
        <v>22</v>
      </c>
      <c r="D152" s="14" t="s">
        <v>175</v>
      </c>
      <c r="E152" s="10">
        <v>11436029.67</v>
      </c>
      <c r="F152" s="10"/>
      <c r="G152" s="6">
        <v>263625</v>
      </c>
      <c r="H152" s="6">
        <f t="shared" si="8"/>
        <v>11699654.67</v>
      </c>
    </row>
    <row r="153" spans="1:8" ht="28.8" x14ac:dyDescent="0.25">
      <c r="A153" s="13" t="s">
        <v>32</v>
      </c>
      <c r="B153" s="13" t="s">
        <v>15</v>
      </c>
      <c r="C153" s="12" t="s">
        <v>23</v>
      </c>
      <c r="D153" s="14" t="s">
        <v>176</v>
      </c>
      <c r="E153" s="10">
        <v>618159</v>
      </c>
      <c r="F153" s="10"/>
      <c r="G153" s="6">
        <v>14250</v>
      </c>
      <c r="H153" s="6">
        <f t="shared" si="8"/>
        <v>632409</v>
      </c>
    </row>
    <row r="154" spans="1:8" ht="28.8" x14ac:dyDescent="0.25">
      <c r="A154" s="13" t="s">
        <v>32</v>
      </c>
      <c r="B154" s="13" t="s">
        <v>15</v>
      </c>
      <c r="C154" s="12" t="s">
        <v>24</v>
      </c>
      <c r="D154" s="14" t="s">
        <v>177</v>
      </c>
      <c r="E154" s="10">
        <v>6490718</v>
      </c>
      <c r="F154" s="10"/>
      <c r="G154" s="6">
        <v>149625</v>
      </c>
      <c r="H154" s="6">
        <f t="shared" si="8"/>
        <v>6640343</v>
      </c>
    </row>
    <row r="155" spans="1:8" ht="43.2" x14ac:dyDescent="0.25">
      <c r="A155" s="13" t="s">
        <v>32</v>
      </c>
      <c r="B155" s="13" t="s">
        <v>15</v>
      </c>
      <c r="C155" s="12" t="s">
        <v>25</v>
      </c>
      <c r="D155" s="14" t="s">
        <v>178</v>
      </c>
      <c r="E155" s="10">
        <v>3708980</v>
      </c>
      <c r="F155" s="10"/>
      <c r="G155" s="6">
        <v>85500</v>
      </c>
      <c r="H155" s="6">
        <f t="shared" si="8"/>
        <v>3794480</v>
      </c>
    </row>
    <row r="156" spans="1:8" ht="28.8" x14ac:dyDescent="0.25">
      <c r="A156" s="13" t="s">
        <v>32</v>
      </c>
      <c r="B156" s="13" t="s">
        <v>15</v>
      </c>
      <c r="C156" s="12" t="s">
        <v>26</v>
      </c>
      <c r="D156" s="14" t="s">
        <v>179</v>
      </c>
      <c r="E156" s="10">
        <v>1854487</v>
      </c>
      <c r="F156" s="10"/>
      <c r="G156" s="6">
        <v>42750</v>
      </c>
      <c r="H156" s="6">
        <f t="shared" si="8"/>
        <v>1897237</v>
      </c>
    </row>
    <row r="157" spans="1:8" ht="28.8" x14ac:dyDescent="0.25">
      <c r="A157" s="13" t="s">
        <v>32</v>
      </c>
      <c r="B157" s="13" t="s">
        <v>15</v>
      </c>
      <c r="C157" s="12" t="s">
        <v>27</v>
      </c>
      <c r="D157" s="14" t="s">
        <v>180</v>
      </c>
      <c r="E157" s="10">
        <v>13514470</v>
      </c>
      <c r="F157" s="10"/>
      <c r="G157" s="6">
        <v>142500</v>
      </c>
      <c r="H157" s="6">
        <f t="shared" si="8"/>
        <v>13656970</v>
      </c>
    </row>
    <row r="158" spans="1:8" x14ac:dyDescent="0.25">
      <c r="A158" s="38"/>
      <c r="B158" s="39"/>
      <c r="C158" s="39"/>
      <c r="D158" s="40"/>
      <c r="E158" s="11">
        <f>SUM(E145:E157)</f>
        <v>100030892.8</v>
      </c>
      <c r="F158" s="11">
        <f>SUM(F145:F157)</f>
        <v>3785750</v>
      </c>
      <c r="G158" s="11">
        <f>SUM(G145:G157)</f>
        <v>3785750</v>
      </c>
      <c r="H158" s="11">
        <f>SUM(H145:H157)</f>
        <v>100030892.8</v>
      </c>
    </row>
    <row r="159" spans="1:8" x14ac:dyDescent="0.25">
      <c r="A159" s="36" t="s">
        <v>11</v>
      </c>
      <c r="B159" s="36"/>
      <c r="C159" s="36"/>
      <c r="D159" s="29"/>
    </row>
    <row r="160" spans="1:8" ht="52.2" customHeight="1" x14ac:dyDescent="0.25">
      <c r="A160" s="37" t="s">
        <v>184</v>
      </c>
      <c r="B160" s="37"/>
      <c r="C160" s="37"/>
      <c r="D160" s="37"/>
      <c r="E160" s="37"/>
      <c r="F160" s="37"/>
      <c r="G160" s="37"/>
      <c r="H160" s="37"/>
    </row>
    <row r="161" spans="1:8" x14ac:dyDescent="0.25">
      <c r="A161" s="35" t="s">
        <v>171</v>
      </c>
      <c r="B161" s="7"/>
      <c r="C161" s="7"/>
    </row>
    <row r="162" spans="1:8" ht="57.6" x14ac:dyDescent="0.25">
      <c r="A162" s="3" t="s">
        <v>1</v>
      </c>
      <c r="B162" s="3" t="s">
        <v>2</v>
      </c>
      <c r="C162" s="3" t="s">
        <v>4</v>
      </c>
      <c r="D162" s="3" t="s">
        <v>9</v>
      </c>
      <c r="E162" s="4" t="s">
        <v>5</v>
      </c>
      <c r="F162" s="3" t="s">
        <v>6</v>
      </c>
      <c r="G162" s="3" t="s">
        <v>7</v>
      </c>
      <c r="H162" s="3" t="s">
        <v>8</v>
      </c>
    </row>
    <row r="163" spans="1:8" ht="14.4" x14ac:dyDescent="0.25">
      <c r="A163" s="20" t="s">
        <v>3</v>
      </c>
      <c r="B163" s="20" t="s">
        <v>3</v>
      </c>
      <c r="C163" s="12" t="s">
        <v>155</v>
      </c>
      <c r="D163" s="14" t="s">
        <v>156</v>
      </c>
      <c r="E163" s="10">
        <v>14178385</v>
      </c>
      <c r="F163" s="10">
        <v>2000000</v>
      </c>
      <c r="G163" s="6"/>
      <c r="H163" s="6">
        <f t="shared" ref="H163:H168" si="9">+E163-F163+G163</f>
        <v>12178385</v>
      </c>
    </row>
    <row r="164" spans="1:8" ht="14.4" x14ac:dyDescent="0.25">
      <c r="A164" s="20" t="s">
        <v>3</v>
      </c>
      <c r="B164" s="20" t="s">
        <v>3</v>
      </c>
      <c r="C164" s="12" t="s">
        <v>43</v>
      </c>
      <c r="D164" s="14" t="s">
        <v>157</v>
      </c>
      <c r="E164" s="10">
        <v>2008741.8</v>
      </c>
      <c r="F164" s="10">
        <v>500000</v>
      </c>
      <c r="G164" s="6"/>
      <c r="H164" s="6">
        <f t="shared" si="9"/>
        <v>1508741.8</v>
      </c>
    </row>
    <row r="165" spans="1:8" ht="14.4" x14ac:dyDescent="0.25">
      <c r="A165" s="20" t="s">
        <v>3</v>
      </c>
      <c r="B165" s="20" t="s">
        <v>3</v>
      </c>
      <c r="C165" s="12" t="s">
        <v>158</v>
      </c>
      <c r="D165" s="14" t="s">
        <v>159</v>
      </c>
      <c r="E165" s="10">
        <v>1988991.74</v>
      </c>
      <c r="F165" s="10">
        <v>500000</v>
      </c>
      <c r="G165" s="6"/>
      <c r="H165" s="6">
        <f t="shared" si="9"/>
        <v>1488991.74</v>
      </c>
    </row>
    <row r="166" spans="1:8" ht="28.8" x14ac:dyDescent="0.25">
      <c r="A166" s="20" t="s">
        <v>3</v>
      </c>
      <c r="B166" s="20" t="s">
        <v>3</v>
      </c>
      <c r="C166" s="12" t="s">
        <v>160</v>
      </c>
      <c r="D166" s="14" t="s">
        <v>161</v>
      </c>
      <c r="E166" s="10">
        <v>5403672</v>
      </c>
      <c r="F166" s="10">
        <v>1500000</v>
      </c>
      <c r="G166" s="6"/>
      <c r="H166" s="6">
        <f t="shared" si="9"/>
        <v>3903672</v>
      </c>
    </row>
    <row r="167" spans="1:8" ht="14.4" x14ac:dyDescent="0.25">
      <c r="A167" s="20" t="s">
        <v>3</v>
      </c>
      <c r="B167" s="20" t="s">
        <v>3</v>
      </c>
      <c r="C167" s="12" t="s">
        <v>162</v>
      </c>
      <c r="D167" s="14" t="s">
        <v>163</v>
      </c>
      <c r="E167" s="10">
        <v>2000000</v>
      </c>
      <c r="F167" s="10">
        <v>500000</v>
      </c>
      <c r="G167" s="6"/>
      <c r="H167" s="6">
        <f t="shared" si="9"/>
        <v>1500000</v>
      </c>
    </row>
    <row r="168" spans="1:8" ht="14.4" x14ac:dyDescent="0.25">
      <c r="A168" s="20" t="s">
        <v>3</v>
      </c>
      <c r="B168" s="20" t="s">
        <v>3</v>
      </c>
      <c r="C168" s="12" t="s">
        <v>58</v>
      </c>
      <c r="D168" s="14" t="s">
        <v>66</v>
      </c>
      <c r="E168" s="10">
        <v>1886861</v>
      </c>
      <c r="F168" s="10">
        <v>500000</v>
      </c>
      <c r="G168" s="6"/>
      <c r="H168" s="6">
        <f t="shared" si="9"/>
        <v>1386861</v>
      </c>
    </row>
    <row r="169" spans="1:8" ht="14.4" x14ac:dyDescent="0.25">
      <c r="A169" s="20" t="s">
        <v>3</v>
      </c>
      <c r="B169" s="20" t="s">
        <v>3</v>
      </c>
      <c r="C169" s="12" t="s">
        <v>131</v>
      </c>
      <c r="D169" s="14" t="s">
        <v>132</v>
      </c>
      <c r="E169" s="10">
        <f>+H157</f>
        <v>13656970</v>
      </c>
      <c r="F169" s="10">
        <v>1000000</v>
      </c>
      <c r="G169" s="6"/>
      <c r="H169" s="6"/>
    </row>
    <row r="170" spans="1:8" ht="14.4" x14ac:dyDescent="0.25">
      <c r="A170" s="20" t="s">
        <v>3</v>
      </c>
      <c r="B170" s="20" t="s">
        <v>15</v>
      </c>
      <c r="C170" s="12" t="s">
        <v>169</v>
      </c>
      <c r="D170" s="14" t="s">
        <v>170</v>
      </c>
      <c r="E170" s="10">
        <v>17005623</v>
      </c>
      <c r="F170" s="10">
        <v>500000</v>
      </c>
      <c r="G170" s="6"/>
      <c r="H170" s="6">
        <f>+E170-F170+G170</f>
        <v>16505623</v>
      </c>
    </row>
    <row r="171" spans="1:8" ht="14.4" x14ac:dyDescent="0.25">
      <c r="A171" s="20" t="s">
        <v>3</v>
      </c>
      <c r="B171" s="20" t="s">
        <v>166</v>
      </c>
      <c r="C171" s="12" t="s">
        <v>167</v>
      </c>
      <c r="D171" s="14" t="s">
        <v>168</v>
      </c>
      <c r="E171" s="10">
        <v>3543287.87</v>
      </c>
      <c r="F171" s="10">
        <v>1000000</v>
      </c>
      <c r="G171" s="6"/>
      <c r="H171" s="6">
        <f>+E171-F171+G171</f>
        <v>2543287.87</v>
      </c>
    </row>
    <row r="172" spans="1:8" ht="14.4" x14ac:dyDescent="0.25">
      <c r="A172" s="20" t="s">
        <v>15</v>
      </c>
      <c r="B172" s="20" t="s">
        <v>164</v>
      </c>
      <c r="C172" s="12" t="s">
        <v>142</v>
      </c>
      <c r="D172" s="14" t="s">
        <v>143</v>
      </c>
      <c r="E172" s="10">
        <f>+H114</f>
        <v>4000000</v>
      </c>
      <c r="F172" s="10">
        <v>2000000</v>
      </c>
      <c r="G172" s="6"/>
      <c r="H172" s="6">
        <f>+E172-F172+G172</f>
        <v>2000000</v>
      </c>
    </row>
    <row r="173" spans="1:8" ht="14.4" x14ac:dyDescent="0.25">
      <c r="A173" s="20" t="s">
        <v>15</v>
      </c>
      <c r="B173" s="20" t="s">
        <v>164</v>
      </c>
      <c r="C173" s="12" t="s">
        <v>102</v>
      </c>
      <c r="D173" s="14" t="s">
        <v>165</v>
      </c>
      <c r="E173" s="10">
        <v>14178385</v>
      </c>
      <c r="F173" s="10">
        <v>500000</v>
      </c>
      <c r="G173" s="6"/>
      <c r="H173" s="6">
        <f>+E173-F173+G173</f>
        <v>13678385</v>
      </c>
    </row>
    <row r="174" spans="1:8" ht="14.4" x14ac:dyDescent="0.25">
      <c r="A174" s="20" t="s">
        <v>3</v>
      </c>
      <c r="B174" s="20" t="s">
        <v>15</v>
      </c>
      <c r="C174" s="12" t="s">
        <v>185</v>
      </c>
      <c r="D174" s="14" t="s">
        <v>186</v>
      </c>
      <c r="E174" s="10">
        <v>0</v>
      </c>
      <c r="F174" s="10"/>
      <c r="G174" s="6">
        <v>10500000</v>
      </c>
      <c r="H174" s="6">
        <f>+E174-F174+G174</f>
        <v>10500000</v>
      </c>
    </row>
    <row r="175" spans="1:8" x14ac:dyDescent="0.25">
      <c r="A175" s="38"/>
      <c r="B175" s="39"/>
      <c r="C175" s="39"/>
      <c r="D175" s="40"/>
      <c r="E175" s="11">
        <f>SUM(E163:E174)</f>
        <v>79850917.409999996</v>
      </c>
      <c r="F175" s="11">
        <f>SUM(F163:F174)</f>
        <v>10500000</v>
      </c>
      <c r="G175" s="11">
        <f>SUM(G163:G174)</f>
        <v>10500000</v>
      </c>
      <c r="H175" s="11">
        <f>SUM(H163:H174)</f>
        <v>67193947.409999996</v>
      </c>
    </row>
    <row r="176" spans="1:8" x14ac:dyDescent="0.25">
      <c r="A176" s="36" t="s">
        <v>11</v>
      </c>
      <c r="B176" s="36"/>
      <c r="C176" s="36"/>
      <c r="D176" s="31"/>
    </row>
    <row r="177" spans="1:8" ht="29.4" customHeight="1" x14ac:dyDescent="0.25">
      <c r="A177" s="37" t="s">
        <v>255</v>
      </c>
      <c r="B177" s="37"/>
      <c r="C177" s="37"/>
      <c r="D177" s="37"/>
      <c r="E177" s="37"/>
      <c r="F177" s="37"/>
      <c r="G177" s="37"/>
      <c r="H177" s="37"/>
    </row>
    <row r="179" spans="1:8" x14ac:dyDescent="0.25">
      <c r="A179" s="35" t="s">
        <v>209</v>
      </c>
      <c r="B179" s="7"/>
      <c r="C179" s="7"/>
    </row>
    <row r="180" spans="1:8" ht="57.6" x14ac:dyDescent="0.25">
      <c r="A180" s="3" t="s">
        <v>1</v>
      </c>
      <c r="B180" s="3" t="s">
        <v>2</v>
      </c>
      <c r="C180" s="3" t="s">
        <v>4</v>
      </c>
      <c r="D180" s="3" t="s">
        <v>9</v>
      </c>
      <c r="E180" s="4" t="s">
        <v>5</v>
      </c>
      <c r="F180" s="3" t="s">
        <v>6</v>
      </c>
      <c r="G180" s="3" t="s">
        <v>7</v>
      </c>
      <c r="H180" s="3" t="s">
        <v>8</v>
      </c>
    </row>
    <row r="181" spans="1:8" ht="14.4" x14ac:dyDescent="0.25">
      <c r="A181" s="44" t="s">
        <v>32</v>
      </c>
      <c r="B181" s="44" t="s">
        <v>3</v>
      </c>
      <c r="C181" s="45" t="s">
        <v>187</v>
      </c>
      <c r="D181" s="14" t="s">
        <v>188</v>
      </c>
      <c r="E181" s="10">
        <v>1796587.17</v>
      </c>
      <c r="F181" s="10">
        <v>1796587.17</v>
      </c>
      <c r="G181" s="6"/>
      <c r="H181" s="6">
        <f t="shared" ref="H181:H198" si="10">+E181-F181+G181</f>
        <v>0</v>
      </c>
    </row>
    <row r="182" spans="1:8" ht="28.8" x14ac:dyDescent="0.25">
      <c r="A182" s="44" t="s">
        <v>32</v>
      </c>
      <c r="B182" s="44" t="s">
        <v>3</v>
      </c>
      <c r="C182" s="45" t="s">
        <v>189</v>
      </c>
      <c r="D182" s="14" t="s">
        <v>190</v>
      </c>
      <c r="E182" s="10">
        <v>3058050.99</v>
      </c>
      <c r="F182" s="10">
        <v>1228585.1299999999</v>
      </c>
      <c r="G182" s="6"/>
      <c r="H182" s="6">
        <f t="shared" si="10"/>
        <v>1829465.8600000003</v>
      </c>
    </row>
    <row r="183" spans="1:8" ht="28.8" x14ac:dyDescent="0.25">
      <c r="A183" s="44" t="s">
        <v>32</v>
      </c>
      <c r="B183" s="44" t="s">
        <v>32</v>
      </c>
      <c r="C183" s="45" t="s">
        <v>189</v>
      </c>
      <c r="D183" s="14" t="s">
        <v>190</v>
      </c>
      <c r="E183" s="10">
        <v>2649741.36</v>
      </c>
      <c r="F183" s="10">
        <v>1691031.3</v>
      </c>
      <c r="G183" s="6"/>
      <c r="H183" s="6">
        <f t="shared" si="10"/>
        <v>958710.05999999982</v>
      </c>
    </row>
    <row r="184" spans="1:8" ht="14.4" x14ac:dyDescent="0.25">
      <c r="A184" s="44" t="s">
        <v>32</v>
      </c>
      <c r="B184" s="44" t="s">
        <v>15</v>
      </c>
      <c r="C184" s="45" t="s">
        <v>198</v>
      </c>
      <c r="D184" s="14" t="s">
        <v>199</v>
      </c>
      <c r="E184" s="10">
        <v>7819665</v>
      </c>
      <c r="F184" s="10">
        <v>500000</v>
      </c>
      <c r="G184" s="6"/>
      <c r="H184" s="6">
        <f t="shared" si="10"/>
        <v>7319665</v>
      </c>
    </row>
    <row r="185" spans="1:8" ht="14.4" x14ac:dyDescent="0.25">
      <c r="A185" s="44" t="s">
        <v>32</v>
      </c>
      <c r="B185" s="44" t="s">
        <v>15</v>
      </c>
      <c r="C185" s="45" t="s">
        <v>200</v>
      </c>
      <c r="D185" s="14" t="s">
        <v>201</v>
      </c>
      <c r="E185" s="10">
        <v>26638813</v>
      </c>
      <c r="F185" s="10">
        <v>474970</v>
      </c>
      <c r="G185" s="6"/>
      <c r="H185" s="6">
        <f t="shared" si="10"/>
        <v>26163843</v>
      </c>
    </row>
    <row r="186" spans="1:8" ht="14.4" x14ac:dyDescent="0.25">
      <c r="A186" s="44" t="s">
        <v>32</v>
      </c>
      <c r="B186" s="44" t="s">
        <v>203</v>
      </c>
      <c r="C186" s="45" t="s">
        <v>187</v>
      </c>
      <c r="D186" s="14" t="s">
        <v>188</v>
      </c>
      <c r="E186" s="10">
        <v>347196.28</v>
      </c>
      <c r="F186" s="10">
        <v>347196.28</v>
      </c>
      <c r="G186" s="6"/>
      <c r="H186" s="6">
        <f t="shared" si="10"/>
        <v>0</v>
      </c>
    </row>
    <row r="187" spans="1:8" ht="28.8" x14ac:dyDescent="0.25">
      <c r="A187" s="44" t="s">
        <v>32</v>
      </c>
      <c r="B187" s="44" t="s">
        <v>203</v>
      </c>
      <c r="C187" s="45" t="s">
        <v>204</v>
      </c>
      <c r="D187" s="14" t="s">
        <v>205</v>
      </c>
      <c r="E187" s="10">
        <v>311610.2</v>
      </c>
      <c r="F187" s="10">
        <v>311610.2</v>
      </c>
      <c r="G187" s="6"/>
      <c r="H187" s="6">
        <f t="shared" si="10"/>
        <v>0</v>
      </c>
    </row>
    <row r="188" spans="1:8" ht="14.4" x14ac:dyDescent="0.25">
      <c r="A188" s="44" t="s">
        <v>32</v>
      </c>
      <c r="B188" s="44" t="s">
        <v>203</v>
      </c>
      <c r="C188" s="45" t="s">
        <v>115</v>
      </c>
      <c r="D188" s="14" t="s">
        <v>116</v>
      </c>
      <c r="E188" s="10">
        <v>5904253</v>
      </c>
      <c r="F188" s="10">
        <v>372193.51999999996</v>
      </c>
      <c r="G188" s="6"/>
      <c r="H188" s="6">
        <f t="shared" si="10"/>
        <v>5532059.4800000004</v>
      </c>
    </row>
    <row r="189" spans="1:8" ht="28.8" x14ac:dyDescent="0.25">
      <c r="A189" s="44" t="s">
        <v>15</v>
      </c>
      <c r="B189" s="44" t="s">
        <v>224</v>
      </c>
      <c r="C189" s="45" t="s">
        <v>119</v>
      </c>
      <c r="D189" s="14" t="s">
        <v>225</v>
      </c>
      <c r="E189" s="10">
        <v>30000000</v>
      </c>
      <c r="F189" s="10">
        <v>17529000</v>
      </c>
      <c r="G189" s="6"/>
      <c r="H189" s="6">
        <f t="shared" si="10"/>
        <v>12471000</v>
      </c>
    </row>
    <row r="190" spans="1:8" ht="57.6" x14ac:dyDescent="0.25">
      <c r="A190" s="44" t="s">
        <v>15</v>
      </c>
      <c r="B190" s="44" t="s">
        <v>260</v>
      </c>
      <c r="C190" s="45" t="s">
        <v>220</v>
      </c>
      <c r="D190" s="14" t="s">
        <v>261</v>
      </c>
      <c r="E190" s="10">
        <v>25000000</v>
      </c>
      <c r="F190" s="10">
        <v>3970861.5</v>
      </c>
      <c r="G190" s="6"/>
      <c r="H190" s="6">
        <f t="shared" si="10"/>
        <v>21029138.5</v>
      </c>
    </row>
    <row r="191" spans="1:8" ht="14.4" x14ac:dyDescent="0.25">
      <c r="A191" s="44" t="s">
        <v>3</v>
      </c>
      <c r="B191" s="44" t="s">
        <v>3</v>
      </c>
      <c r="C191" s="45" t="s">
        <v>226</v>
      </c>
      <c r="D191" s="14" t="s">
        <v>192</v>
      </c>
      <c r="E191" s="10">
        <v>394617699</v>
      </c>
      <c r="F191" s="10"/>
      <c r="G191" s="10">
        <v>8655000</v>
      </c>
      <c r="H191" s="6">
        <f t="shared" si="10"/>
        <v>403272699</v>
      </c>
    </row>
    <row r="192" spans="1:8" ht="14.4" x14ac:dyDescent="0.25">
      <c r="A192" s="44" t="s">
        <v>3</v>
      </c>
      <c r="B192" s="44" t="s">
        <v>3</v>
      </c>
      <c r="C192" s="45" t="s">
        <v>198</v>
      </c>
      <c r="D192" s="14" t="s">
        <v>199</v>
      </c>
      <c r="E192" s="10">
        <v>630000</v>
      </c>
      <c r="F192" s="10"/>
      <c r="G192" s="10">
        <v>3000000</v>
      </c>
      <c r="H192" s="6">
        <f t="shared" si="10"/>
        <v>3630000</v>
      </c>
    </row>
    <row r="193" spans="1:9" ht="14.4" x14ac:dyDescent="0.25">
      <c r="A193" s="44" t="s">
        <v>3</v>
      </c>
      <c r="B193" s="44" t="s">
        <v>3</v>
      </c>
      <c r="C193" s="45" t="s">
        <v>195</v>
      </c>
      <c r="D193" s="14" t="s">
        <v>196</v>
      </c>
      <c r="E193" s="10">
        <v>122589589</v>
      </c>
      <c r="F193" s="10"/>
      <c r="G193" s="10">
        <f>+(G191+G192)*8.33%</f>
        <v>970861.5</v>
      </c>
      <c r="H193" s="6">
        <f t="shared" si="10"/>
        <v>123560450.5</v>
      </c>
    </row>
    <row r="194" spans="1:9" ht="14.4" x14ac:dyDescent="0.25">
      <c r="A194" s="44" t="s">
        <v>3</v>
      </c>
      <c r="B194" s="44" t="s">
        <v>32</v>
      </c>
      <c r="C194" s="45" t="s">
        <v>226</v>
      </c>
      <c r="D194" s="14" t="s">
        <v>192</v>
      </c>
      <c r="E194" s="10">
        <v>20933278</v>
      </c>
      <c r="F194" s="10"/>
      <c r="G194" s="10">
        <v>1225000</v>
      </c>
      <c r="H194" s="6">
        <f t="shared" si="10"/>
        <v>22158278</v>
      </c>
    </row>
    <row r="195" spans="1:9" ht="14.4" x14ac:dyDescent="0.25">
      <c r="A195" s="44" t="s">
        <v>15</v>
      </c>
      <c r="B195" s="44" t="s">
        <v>164</v>
      </c>
      <c r="C195" s="45" t="s">
        <v>226</v>
      </c>
      <c r="D195" s="14" t="s">
        <v>192</v>
      </c>
      <c r="E195" s="10">
        <v>73100512</v>
      </c>
      <c r="F195" s="10"/>
      <c r="G195" s="10">
        <v>6759000</v>
      </c>
      <c r="H195" s="6">
        <f t="shared" si="10"/>
        <v>79859512</v>
      </c>
    </row>
    <row r="196" spans="1:9" ht="14.4" x14ac:dyDescent="0.25">
      <c r="A196" s="44" t="s">
        <v>32</v>
      </c>
      <c r="B196" s="44" t="s">
        <v>227</v>
      </c>
      <c r="C196" s="45" t="s">
        <v>226</v>
      </c>
      <c r="D196" s="14" t="s">
        <v>192</v>
      </c>
      <c r="E196" s="10">
        <v>2970903</v>
      </c>
      <c r="F196" s="10"/>
      <c r="G196" s="10">
        <v>160000</v>
      </c>
      <c r="H196" s="6">
        <f t="shared" si="10"/>
        <v>3130903</v>
      </c>
    </row>
    <row r="197" spans="1:9" ht="14.4" x14ac:dyDescent="0.25">
      <c r="A197" s="20" t="s">
        <v>32</v>
      </c>
      <c r="B197" s="20" t="s">
        <v>202</v>
      </c>
      <c r="C197" s="12" t="s">
        <v>226</v>
      </c>
      <c r="D197" s="14" t="s">
        <v>192</v>
      </c>
      <c r="E197" s="10">
        <v>14067515</v>
      </c>
      <c r="F197" s="10"/>
      <c r="G197" s="10">
        <v>730000</v>
      </c>
      <c r="H197" s="6">
        <f t="shared" si="10"/>
        <v>14797515</v>
      </c>
    </row>
    <row r="198" spans="1:9" ht="14.4" x14ac:dyDescent="0.25">
      <c r="A198" s="44" t="s">
        <v>32</v>
      </c>
      <c r="B198" s="44" t="s">
        <v>3</v>
      </c>
      <c r="C198" s="12" t="s">
        <v>191</v>
      </c>
      <c r="D198" s="14" t="s">
        <v>192</v>
      </c>
      <c r="E198" s="10">
        <v>50032634.689999998</v>
      </c>
      <c r="F198" s="10"/>
      <c r="G198" s="6">
        <v>2171000</v>
      </c>
      <c r="H198" s="6">
        <f t="shared" si="10"/>
        <v>52203634.689999998</v>
      </c>
    </row>
    <row r="199" spans="1:9" ht="14.4" x14ac:dyDescent="0.25">
      <c r="A199" s="44" t="s">
        <v>32</v>
      </c>
      <c r="B199" s="44" t="s">
        <v>3</v>
      </c>
      <c r="C199" s="12" t="s">
        <v>193</v>
      </c>
      <c r="D199" s="14" t="s">
        <v>194</v>
      </c>
      <c r="E199" s="10">
        <v>7374857.4500000002</v>
      </c>
      <c r="F199" s="10"/>
      <c r="G199" s="6">
        <v>160000</v>
      </c>
      <c r="H199" s="6">
        <f t="shared" ref="H199:H208" si="11">+E199-F199+G199</f>
        <v>7534857.4500000002</v>
      </c>
    </row>
    <row r="200" spans="1:9" ht="14.4" x14ac:dyDescent="0.25">
      <c r="A200" s="44" t="s">
        <v>32</v>
      </c>
      <c r="B200" s="44" t="s">
        <v>3</v>
      </c>
      <c r="C200" s="12" t="s">
        <v>195</v>
      </c>
      <c r="D200" s="14" t="s">
        <v>196</v>
      </c>
      <c r="E200" s="10">
        <v>14709190</v>
      </c>
      <c r="F200" s="10"/>
      <c r="G200" s="6">
        <f>+(G198+G199)*8.33%</f>
        <v>194172.3</v>
      </c>
      <c r="H200" s="6">
        <f t="shared" si="11"/>
        <v>14903362.300000001</v>
      </c>
    </row>
    <row r="201" spans="1:9" ht="14.4" x14ac:dyDescent="0.25">
      <c r="A201" s="44" t="s">
        <v>32</v>
      </c>
      <c r="B201" s="44" t="s">
        <v>3</v>
      </c>
      <c r="C201" s="12" t="s">
        <v>115</v>
      </c>
      <c r="D201" s="14" t="s">
        <v>197</v>
      </c>
      <c r="E201" s="10">
        <v>446670</v>
      </c>
      <c r="F201" s="10"/>
      <c r="G201" s="6">
        <v>500000</v>
      </c>
      <c r="H201" s="6">
        <f t="shared" si="11"/>
        <v>946670</v>
      </c>
    </row>
    <row r="202" spans="1:9" ht="14.4" x14ac:dyDescent="0.25">
      <c r="A202" s="44" t="s">
        <v>32</v>
      </c>
      <c r="B202" s="44" t="s">
        <v>32</v>
      </c>
      <c r="C202" s="12" t="s">
        <v>191</v>
      </c>
      <c r="D202" s="14" t="s">
        <v>192</v>
      </c>
      <c r="E202" s="10">
        <v>105995847.91</v>
      </c>
      <c r="F202" s="10"/>
      <c r="G202" s="6">
        <v>1561000</v>
      </c>
      <c r="H202" s="6">
        <f t="shared" si="11"/>
        <v>107556847.91</v>
      </c>
    </row>
    <row r="203" spans="1:9" ht="14.4" x14ac:dyDescent="0.25">
      <c r="A203" s="44" t="s">
        <v>32</v>
      </c>
      <c r="B203" s="44" t="s">
        <v>32</v>
      </c>
      <c r="C203" s="12" t="s">
        <v>195</v>
      </c>
      <c r="D203" s="14" t="s">
        <v>196</v>
      </c>
      <c r="E203" s="10">
        <v>29809722</v>
      </c>
      <c r="F203" s="10"/>
      <c r="G203" s="6">
        <f>+G202*8.33%</f>
        <v>130031.3</v>
      </c>
      <c r="H203" s="6">
        <f t="shared" si="11"/>
        <v>29939753.300000001</v>
      </c>
    </row>
    <row r="204" spans="1:9" ht="14.4" x14ac:dyDescent="0.25">
      <c r="A204" s="44" t="s">
        <v>32</v>
      </c>
      <c r="B204" s="44" t="s">
        <v>15</v>
      </c>
      <c r="C204" s="12" t="s">
        <v>191</v>
      </c>
      <c r="D204" s="14" t="s">
        <v>192</v>
      </c>
      <c r="E204" s="10">
        <v>74185737</v>
      </c>
      <c r="F204" s="10"/>
      <c r="G204" s="6">
        <v>900000</v>
      </c>
      <c r="H204" s="6">
        <f t="shared" si="11"/>
        <v>75085737</v>
      </c>
    </row>
    <row r="205" spans="1:9" ht="14.4" x14ac:dyDescent="0.25">
      <c r="A205" s="44" t="s">
        <v>32</v>
      </c>
      <c r="B205" s="44" t="s">
        <v>15</v>
      </c>
      <c r="C205" s="12" t="s">
        <v>195</v>
      </c>
      <c r="D205" s="14" t="s">
        <v>196</v>
      </c>
      <c r="E205" s="10">
        <v>22515108</v>
      </c>
      <c r="F205" s="10"/>
      <c r="G205" s="6">
        <f>+G204*8.33%</f>
        <v>74970</v>
      </c>
      <c r="H205" s="6">
        <f t="shared" si="11"/>
        <v>22590078</v>
      </c>
    </row>
    <row r="206" spans="1:9" ht="14.4" x14ac:dyDescent="0.25">
      <c r="A206" s="44" t="s">
        <v>32</v>
      </c>
      <c r="B206" s="44" t="s">
        <v>203</v>
      </c>
      <c r="C206" s="12" t="s">
        <v>191</v>
      </c>
      <c r="D206" s="14" t="s">
        <v>192</v>
      </c>
      <c r="E206" s="10">
        <v>9194269</v>
      </c>
      <c r="F206" s="10"/>
      <c r="G206" s="6">
        <v>845000</v>
      </c>
      <c r="H206" s="6">
        <f t="shared" si="11"/>
        <v>10039269</v>
      </c>
    </row>
    <row r="207" spans="1:9" ht="14.4" x14ac:dyDescent="0.25">
      <c r="A207" s="44" t="s">
        <v>32</v>
      </c>
      <c r="B207" s="44" t="s">
        <v>203</v>
      </c>
      <c r="C207" s="12" t="s">
        <v>19</v>
      </c>
      <c r="D207" s="14" t="s">
        <v>18</v>
      </c>
      <c r="E207" s="10">
        <v>4018460</v>
      </c>
      <c r="F207" s="10"/>
      <c r="G207" s="6">
        <v>88000</v>
      </c>
      <c r="H207" s="6">
        <f t="shared" si="11"/>
        <v>4106460</v>
      </c>
    </row>
    <row r="208" spans="1:9" ht="28.8" x14ac:dyDescent="0.25">
      <c r="A208" s="44" t="s">
        <v>32</v>
      </c>
      <c r="B208" s="44" t="s">
        <v>203</v>
      </c>
      <c r="C208" s="12" t="s">
        <v>206</v>
      </c>
      <c r="D208" s="14" t="s">
        <v>207</v>
      </c>
      <c r="E208" s="10">
        <v>2792123</v>
      </c>
      <c r="F208" s="10"/>
      <c r="G208" s="6">
        <v>98000</v>
      </c>
      <c r="H208" s="6">
        <f t="shared" si="11"/>
        <v>2890123</v>
      </c>
      <c r="I208" s="32"/>
    </row>
    <row r="209" spans="1:8" x14ac:dyDescent="0.25">
      <c r="A209" s="38"/>
      <c r="B209" s="39"/>
      <c r="C209" s="39"/>
      <c r="D209" s="40"/>
      <c r="E209" s="11">
        <f>SUM(E181:E208)</f>
        <v>1053510032.0500001</v>
      </c>
      <c r="F209" s="11">
        <f>SUM(F181:F208)</f>
        <v>28222035.100000001</v>
      </c>
      <c r="G209" s="11">
        <f>SUM(G181:G208)</f>
        <v>28222035.100000001</v>
      </c>
      <c r="H209" s="11">
        <f>SUM(H181:H208)</f>
        <v>1053510032.0499998</v>
      </c>
    </row>
    <row r="210" spans="1:8" x14ac:dyDescent="0.25">
      <c r="A210" s="36" t="s">
        <v>11</v>
      </c>
      <c r="B210" s="36"/>
      <c r="C210" s="36"/>
      <c r="D210" s="31"/>
    </row>
    <row r="211" spans="1:8" ht="36" customHeight="1" x14ac:dyDescent="0.25">
      <c r="A211" s="37" t="s">
        <v>208</v>
      </c>
      <c r="B211" s="37"/>
      <c r="C211" s="37"/>
      <c r="D211" s="37"/>
      <c r="E211" s="37"/>
      <c r="F211" s="37"/>
      <c r="G211" s="37"/>
      <c r="H211" s="37"/>
    </row>
    <row r="213" spans="1:8" x14ac:dyDescent="0.25">
      <c r="A213" s="7" t="s">
        <v>228</v>
      </c>
      <c r="B213" s="7"/>
      <c r="C213" s="7"/>
    </row>
    <row r="214" spans="1:8" ht="57.6" x14ac:dyDescent="0.25">
      <c r="A214" s="3" t="s">
        <v>1</v>
      </c>
      <c r="B214" s="3" t="s">
        <v>2</v>
      </c>
      <c r="C214" s="3" t="s">
        <v>4</v>
      </c>
      <c r="D214" s="3" t="s">
        <v>9</v>
      </c>
      <c r="E214" s="4" t="s">
        <v>5</v>
      </c>
      <c r="F214" s="3" t="s">
        <v>6</v>
      </c>
      <c r="G214" s="3" t="s">
        <v>7</v>
      </c>
      <c r="H214" s="3" t="s">
        <v>8</v>
      </c>
    </row>
    <row r="215" spans="1:8" ht="28.8" x14ac:dyDescent="0.25">
      <c r="A215" s="20" t="s">
        <v>15</v>
      </c>
      <c r="B215" s="20" t="s">
        <v>210</v>
      </c>
      <c r="C215" s="12" t="s">
        <v>169</v>
      </c>
      <c r="D215" s="14" t="s">
        <v>211</v>
      </c>
      <c r="E215" s="10">
        <v>10000000</v>
      </c>
      <c r="F215" s="10">
        <v>10000000</v>
      </c>
      <c r="G215" s="6"/>
      <c r="H215" s="6">
        <f t="shared" ref="H215:H220" si="12">+E215-F215+G215</f>
        <v>0</v>
      </c>
    </row>
    <row r="216" spans="1:8" ht="14.4" x14ac:dyDescent="0.25">
      <c r="A216" s="20" t="s">
        <v>15</v>
      </c>
      <c r="B216" s="20" t="s">
        <v>212</v>
      </c>
      <c r="C216" s="12" t="s">
        <v>119</v>
      </c>
      <c r="D216" s="14" t="s">
        <v>213</v>
      </c>
      <c r="E216" s="10">
        <f>+H115</f>
        <v>17000000</v>
      </c>
      <c r="F216" s="10">
        <v>17000000</v>
      </c>
      <c r="G216" s="6"/>
      <c r="H216" s="6">
        <f t="shared" si="12"/>
        <v>0</v>
      </c>
    </row>
    <row r="217" spans="1:8" ht="14.4" x14ac:dyDescent="0.25">
      <c r="A217" s="20" t="s">
        <v>32</v>
      </c>
      <c r="B217" s="20" t="s">
        <v>214</v>
      </c>
      <c r="C217" s="12" t="s">
        <v>217</v>
      </c>
      <c r="D217" s="14" t="s">
        <v>215</v>
      </c>
      <c r="E217" s="10">
        <v>0</v>
      </c>
      <c r="F217" s="10"/>
      <c r="G217" s="6">
        <v>8000000</v>
      </c>
      <c r="H217" s="6">
        <f t="shared" si="12"/>
        <v>8000000</v>
      </c>
    </row>
    <row r="218" spans="1:8" ht="14.4" x14ac:dyDescent="0.25">
      <c r="A218" s="20" t="s">
        <v>15</v>
      </c>
      <c r="B218" s="20" t="s">
        <v>214</v>
      </c>
      <c r="C218" s="12" t="s">
        <v>218</v>
      </c>
      <c r="D218" s="14" t="s">
        <v>216</v>
      </c>
      <c r="E218" s="10">
        <v>0</v>
      </c>
      <c r="F218" s="10"/>
      <c r="G218" s="6">
        <v>5000000</v>
      </c>
      <c r="H218" s="6">
        <f t="shared" si="12"/>
        <v>5000000</v>
      </c>
    </row>
    <row r="219" spans="1:8" ht="28.8" x14ac:dyDescent="0.25">
      <c r="A219" s="20" t="s">
        <v>15</v>
      </c>
      <c r="B219" s="20" t="s">
        <v>214</v>
      </c>
      <c r="C219" s="21" t="s">
        <v>303</v>
      </c>
      <c r="D219" s="14" t="s">
        <v>219</v>
      </c>
      <c r="E219" s="10">
        <v>0</v>
      </c>
      <c r="F219" s="10"/>
      <c r="G219" s="6">
        <v>2000000</v>
      </c>
      <c r="H219" s="6">
        <f t="shared" si="12"/>
        <v>2000000</v>
      </c>
    </row>
    <row r="220" spans="1:8" ht="28.8" x14ac:dyDescent="0.25">
      <c r="A220" s="20" t="s">
        <v>15</v>
      </c>
      <c r="B220" s="20" t="s">
        <v>214</v>
      </c>
      <c r="C220" s="21" t="s">
        <v>304</v>
      </c>
      <c r="D220" s="14" t="s">
        <v>221</v>
      </c>
      <c r="E220" s="10">
        <v>0</v>
      </c>
      <c r="F220" s="10"/>
      <c r="G220" s="6">
        <v>12000000</v>
      </c>
      <c r="H220" s="6">
        <f t="shared" si="12"/>
        <v>12000000</v>
      </c>
    </row>
    <row r="221" spans="1:8" x14ac:dyDescent="0.25">
      <c r="A221" s="38"/>
      <c r="B221" s="39"/>
      <c r="C221" s="39"/>
      <c r="D221" s="40"/>
      <c r="E221" s="11">
        <f>SUM(E215:E220)</f>
        <v>27000000</v>
      </c>
      <c r="F221" s="11">
        <f>SUM(F215:F220)</f>
        <v>27000000</v>
      </c>
      <c r="G221" s="11">
        <f>SUM(G215:G220)</f>
        <v>27000000</v>
      </c>
      <c r="H221" s="11">
        <f>SUM(H215:H220)</f>
        <v>27000000</v>
      </c>
    </row>
    <row r="222" spans="1:8" x14ac:dyDescent="0.25">
      <c r="A222" s="36" t="s">
        <v>11</v>
      </c>
      <c r="B222" s="36"/>
      <c r="C222" s="36"/>
      <c r="D222" s="31"/>
    </row>
    <row r="223" spans="1:8" ht="67.8" customHeight="1" x14ac:dyDescent="0.25">
      <c r="A223" s="37" t="s">
        <v>222</v>
      </c>
      <c r="B223" s="37"/>
      <c r="C223" s="37"/>
      <c r="D223" s="37"/>
      <c r="E223" s="37"/>
      <c r="F223" s="37"/>
      <c r="G223" s="37"/>
      <c r="H223" s="37"/>
    </row>
    <row r="224" spans="1:8" x14ac:dyDescent="0.25">
      <c r="A224" s="7" t="s">
        <v>239</v>
      </c>
      <c r="B224" s="7"/>
      <c r="C224" s="7"/>
    </row>
    <row r="225" spans="1:8" ht="57.6" x14ac:dyDescent="0.25">
      <c r="A225" s="3" t="s">
        <v>1</v>
      </c>
      <c r="B225" s="3" t="s">
        <v>2</v>
      </c>
      <c r="C225" s="3" t="s">
        <v>4</v>
      </c>
      <c r="D225" s="3" t="s">
        <v>9</v>
      </c>
      <c r="E225" s="4" t="s">
        <v>5</v>
      </c>
      <c r="F225" s="3" t="s">
        <v>6</v>
      </c>
      <c r="G225" s="3" t="s">
        <v>7</v>
      </c>
      <c r="H225" s="3" t="s">
        <v>8</v>
      </c>
    </row>
    <row r="226" spans="1:8" ht="28.8" x14ac:dyDescent="0.25">
      <c r="A226" s="20" t="s">
        <v>15</v>
      </c>
      <c r="B226" s="20" t="s">
        <v>229</v>
      </c>
      <c r="C226" s="12" t="s">
        <v>119</v>
      </c>
      <c r="D226" s="14" t="s">
        <v>230</v>
      </c>
      <c r="E226" s="10">
        <v>44000000</v>
      </c>
      <c r="F226" s="10">
        <v>44000000</v>
      </c>
      <c r="G226" s="6"/>
      <c r="H226" s="6">
        <f t="shared" ref="H226:H231" si="13">+E226-F226+G226</f>
        <v>0</v>
      </c>
    </row>
    <row r="227" spans="1:8" ht="28.8" x14ac:dyDescent="0.25">
      <c r="A227" s="20" t="s">
        <v>15</v>
      </c>
      <c r="B227" s="20" t="s">
        <v>232</v>
      </c>
      <c r="C227" s="12" t="s">
        <v>233</v>
      </c>
      <c r="D227" s="14" t="s">
        <v>231</v>
      </c>
      <c r="E227" s="10">
        <v>40000000</v>
      </c>
      <c r="F227" s="10">
        <v>40000000</v>
      </c>
      <c r="G227" s="6"/>
      <c r="H227" s="6">
        <f t="shared" si="13"/>
        <v>0</v>
      </c>
    </row>
    <row r="228" spans="1:8" ht="28.8" x14ac:dyDescent="0.25">
      <c r="A228" s="20" t="s">
        <v>15</v>
      </c>
      <c r="B228" s="20" t="s">
        <v>235</v>
      </c>
      <c r="C228" s="12" t="s">
        <v>233</v>
      </c>
      <c r="D228" s="14" t="s">
        <v>234</v>
      </c>
      <c r="E228" s="10">
        <v>45000000</v>
      </c>
      <c r="F228" s="10">
        <v>45000000</v>
      </c>
      <c r="G228" s="6"/>
      <c r="H228" s="6">
        <f t="shared" si="13"/>
        <v>0</v>
      </c>
    </row>
    <row r="229" spans="1:8" ht="52.2" customHeight="1" x14ac:dyDescent="0.25">
      <c r="A229" s="20" t="s">
        <v>15</v>
      </c>
      <c r="B229" s="20" t="s">
        <v>301</v>
      </c>
      <c r="C229" s="12" t="s">
        <v>119</v>
      </c>
      <c r="D229" s="14" t="s">
        <v>236</v>
      </c>
      <c r="E229" s="10">
        <v>0</v>
      </c>
      <c r="F229" s="10"/>
      <c r="G229" s="6">
        <v>85000000</v>
      </c>
      <c r="H229" s="6">
        <f t="shared" si="13"/>
        <v>85000000</v>
      </c>
    </row>
    <row r="230" spans="1:8" ht="28.8" x14ac:dyDescent="0.25">
      <c r="A230" s="20" t="s">
        <v>15</v>
      </c>
      <c r="B230" s="20" t="s">
        <v>302</v>
      </c>
      <c r="C230" s="12" t="s">
        <v>119</v>
      </c>
      <c r="D230" s="14" t="s">
        <v>237</v>
      </c>
      <c r="E230" s="10">
        <v>0</v>
      </c>
      <c r="F230" s="10"/>
      <c r="G230" s="6">
        <v>44000000</v>
      </c>
      <c r="H230" s="6">
        <f t="shared" si="13"/>
        <v>44000000</v>
      </c>
    </row>
    <row r="231" spans="1:8" ht="14.4" x14ac:dyDescent="0.25">
      <c r="A231" s="20" t="s">
        <v>15</v>
      </c>
      <c r="B231" s="20"/>
      <c r="C231" s="12"/>
      <c r="D231" s="14"/>
      <c r="E231" s="10"/>
      <c r="F231" s="10"/>
      <c r="G231" s="6"/>
      <c r="H231" s="6">
        <f t="shared" si="13"/>
        <v>0</v>
      </c>
    </row>
    <row r="232" spans="1:8" x14ac:dyDescent="0.25">
      <c r="A232" s="38"/>
      <c r="B232" s="39"/>
      <c r="C232" s="39"/>
      <c r="D232" s="40"/>
      <c r="E232" s="11">
        <f>SUM(E226:E231)</f>
        <v>129000000</v>
      </c>
      <c r="F232" s="11">
        <f>SUM(F226:F231)</f>
        <v>129000000</v>
      </c>
      <c r="G232" s="11">
        <f>SUM(G226:G231)</f>
        <v>129000000</v>
      </c>
      <c r="H232" s="11">
        <f>SUM(H226:H231)</f>
        <v>129000000</v>
      </c>
    </row>
    <row r="233" spans="1:8" x14ac:dyDescent="0.25">
      <c r="A233" s="36" t="s">
        <v>11</v>
      </c>
      <c r="B233" s="36"/>
      <c r="C233" s="36"/>
      <c r="D233" s="31"/>
    </row>
    <row r="234" spans="1:8" ht="74.400000000000006" customHeight="1" x14ac:dyDescent="0.25">
      <c r="A234" s="37" t="s">
        <v>238</v>
      </c>
      <c r="B234" s="37"/>
      <c r="C234" s="37"/>
      <c r="D234" s="37"/>
      <c r="E234" s="37"/>
      <c r="F234" s="37"/>
      <c r="G234" s="37"/>
      <c r="H234" s="37"/>
    </row>
    <row r="235" spans="1:8" x14ac:dyDescent="0.25">
      <c r="A235" s="35" t="s">
        <v>245</v>
      </c>
      <c r="B235" s="7"/>
      <c r="C235" s="7"/>
    </row>
    <row r="236" spans="1:8" ht="57.6" x14ac:dyDescent="0.25">
      <c r="A236" s="3" t="s">
        <v>1</v>
      </c>
      <c r="B236" s="3" t="s">
        <v>2</v>
      </c>
      <c r="C236" s="3" t="s">
        <v>4</v>
      </c>
      <c r="D236" s="3" t="s">
        <v>9</v>
      </c>
      <c r="E236" s="4" t="s">
        <v>5</v>
      </c>
      <c r="F236" s="3" t="s">
        <v>6</v>
      </c>
      <c r="G236" s="3" t="s">
        <v>7</v>
      </c>
      <c r="H236" s="3" t="s">
        <v>8</v>
      </c>
    </row>
    <row r="237" spans="1:8" ht="14.4" x14ac:dyDescent="0.25">
      <c r="A237" s="20" t="s">
        <v>32</v>
      </c>
      <c r="B237" s="20" t="s">
        <v>203</v>
      </c>
      <c r="C237" s="12" t="s">
        <v>92</v>
      </c>
      <c r="D237" s="14" t="s">
        <v>240</v>
      </c>
      <c r="E237" s="10">
        <v>750000</v>
      </c>
      <c r="F237" s="10">
        <v>750000</v>
      </c>
      <c r="G237" s="6"/>
      <c r="H237" s="6">
        <f>+E237-F237+G237</f>
        <v>0</v>
      </c>
    </row>
    <row r="238" spans="1:8" ht="14.4" x14ac:dyDescent="0.25">
      <c r="A238" s="20" t="s">
        <v>32</v>
      </c>
      <c r="B238" s="20" t="s">
        <v>203</v>
      </c>
      <c r="C238" s="12" t="s">
        <v>106</v>
      </c>
      <c r="D238" s="14" t="s">
        <v>241</v>
      </c>
      <c r="E238" s="10">
        <v>300000</v>
      </c>
      <c r="F238" s="10">
        <v>300000</v>
      </c>
      <c r="G238" s="6"/>
      <c r="H238" s="6">
        <f>+E238-F238+G238</f>
        <v>0</v>
      </c>
    </row>
    <row r="239" spans="1:8" ht="28.8" x14ac:dyDescent="0.25">
      <c r="A239" s="20" t="s">
        <v>32</v>
      </c>
      <c r="B239" s="20" t="s">
        <v>203</v>
      </c>
      <c r="C239" s="12" t="s">
        <v>242</v>
      </c>
      <c r="D239" s="14" t="s">
        <v>243</v>
      </c>
      <c r="E239" s="10">
        <v>500000</v>
      </c>
      <c r="F239" s="10">
        <v>500000</v>
      </c>
      <c r="G239" s="6"/>
      <c r="H239" s="6">
        <f>+E239-F239+G239</f>
        <v>0</v>
      </c>
    </row>
    <row r="240" spans="1:8" ht="14.4" x14ac:dyDescent="0.25">
      <c r="A240" s="20" t="s">
        <v>32</v>
      </c>
      <c r="B240" s="20" t="s">
        <v>203</v>
      </c>
      <c r="C240" s="12" t="s">
        <v>94</v>
      </c>
      <c r="D240" s="14" t="s">
        <v>95</v>
      </c>
      <c r="E240" s="10">
        <v>250000</v>
      </c>
      <c r="F240" s="10"/>
      <c r="G240" s="6">
        <v>1550000</v>
      </c>
      <c r="H240" s="6">
        <f>+E240-F240+G240</f>
        <v>1800000</v>
      </c>
    </row>
    <row r="241" spans="1:10" x14ac:dyDescent="0.25">
      <c r="A241" s="38"/>
      <c r="B241" s="39"/>
      <c r="C241" s="39"/>
      <c r="D241" s="40"/>
      <c r="E241" s="11">
        <f>SUM(E237:E240)</f>
        <v>1800000</v>
      </c>
      <c r="F241" s="11">
        <f>SUM(F237:F240)</f>
        <v>1550000</v>
      </c>
      <c r="G241" s="11">
        <f>SUM(G237:G240)</f>
        <v>1550000</v>
      </c>
      <c r="H241" s="11">
        <f>SUM(H237:H240)</f>
        <v>1800000</v>
      </c>
    </row>
    <row r="242" spans="1:10" x14ac:dyDescent="0.25">
      <c r="A242" s="36" t="s">
        <v>11</v>
      </c>
      <c r="B242" s="36"/>
      <c r="C242" s="36"/>
      <c r="D242" s="31"/>
    </row>
    <row r="243" spans="1:10" ht="36.6" customHeight="1" x14ac:dyDescent="0.25">
      <c r="A243" s="37" t="s">
        <v>244</v>
      </c>
      <c r="B243" s="37"/>
      <c r="C243" s="37"/>
      <c r="D243" s="37"/>
      <c r="E243" s="37"/>
      <c r="F243" s="37"/>
      <c r="G243" s="37"/>
      <c r="H243" s="37"/>
    </row>
    <row r="244" spans="1:10" x14ac:dyDescent="0.25">
      <c r="A244" s="35" t="s">
        <v>246</v>
      </c>
      <c r="B244" s="7"/>
      <c r="C244" s="7"/>
    </row>
    <row r="245" spans="1:10" ht="57.6" x14ac:dyDescent="0.25">
      <c r="A245" s="3" t="s">
        <v>1</v>
      </c>
      <c r="B245" s="3" t="s">
        <v>2</v>
      </c>
      <c r="C245" s="3" t="s">
        <v>4</v>
      </c>
      <c r="D245" s="3" t="s">
        <v>9</v>
      </c>
      <c r="E245" s="4" t="s">
        <v>5</v>
      </c>
      <c r="F245" s="3" t="s">
        <v>6</v>
      </c>
      <c r="G245" s="3" t="s">
        <v>7</v>
      </c>
      <c r="H245" s="3" t="s">
        <v>8</v>
      </c>
    </row>
    <row r="246" spans="1:10" ht="14.4" x14ac:dyDescent="0.25">
      <c r="A246" s="20" t="s">
        <v>32</v>
      </c>
      <c r="B246" s="20" t="s">
        <v>247</v>
      </c>
      <c r="C246" s="12" t="s">
        <v>94</v>
      </c>
      <c r="D246" s="14" t="s">
        <v>248</v>
      </c>
      <c r="E246" s="10">
        <v>21045000</v>
      </c>
      <c r="F246" s="10">
        <v>4000000</v>
      </c>
      <c r="G246" s="6"/>
      <c r="H246" s="6">
        <f>+E246-F246+G246</f>
        <v>17045000</v>
      </c>
      <c r="I246" s="32">
        <v>968604.7</v>
      </c>
      <c r="J246" s="32">
        <f>+I246-F246</f>
        <v>-3031395.3</v>
      </c>
    </row>
    <row r="247" spans="1:10" ht="28.8" x14ac:dyDescent="0.25">
      <c r="A247" s="20" t="s">
        <v>15</v>
      </c>
      <c r="B247" s="20" t="s">
        <v>224</v>
      </c>
      <c r="C247" s="12" t="s">
        <v>119</v>
      </c>
      <c r="D247" s="14" t="s">
        <v>225</v>
      </c>
      <c r="E247" s="10">
        <f>+H189</f>
        <v>12471000</v>
      </c>
      <c r="F247" s="10">
        <v>4000000</v>
      </c>
      <c r="G247" s="6"/>
      <c r="H247" s="6">
        <f>+E247-F247+G247</f>
        <v>8471000</v>
      </c>
    </row>
    <row r="248" spans="1:10" ht="14.4" x14ac:dyDescent="0.25">
      <c r="A248" s="20" t="s">
        <v>32</v>
      </c>
      <c r="B248" s="20" t="s">
        <v>247</v>
      </c>
      <c r="C248" s="12" t="s">
        <v>37</v>
      </c>
      <c r="D248" s="14" t="s">
        <v>48</v>
      </c>
      <c r="E248" s="10">
        <v>2215000</v>
      </c>
      <c r="F248" s="10"/>
      <c r="G248" s="6">
        <v>8000000</v>
      </c>
      <c r="H248" s="6">
        <f>+E248-F248+G248</f>
        <v>10215000</v>
      </c>
      <c r="I248" s="32">
        <v>-825000</v>
      </c>
      <c r="J248" s="32">
        <f>+G248+I248</f>
        <v>7175000</v>
      </c>
    </row>
    <row r="249" spans="1:10" x14ac:dyDescent="0.25">
      <c r="A249" s="38"/>
      <c r="B249" s="39"/>
      <c r="C249" s="39"/>
      <c r="D249" s="40"/>
      <c r="E249" s="11">
        <f>SUM(E246:E248)</f>
        <v>35731000</v>
      </c>
      <c r="F249" s="11">
        <f>SUM(F246:F248)</f>
        <v>8000000</v>
      </c>
      <c r="G249" s="11">
        <f>SUM(G246:G248)</f>
        <v>8000000</v>
      </c>
      <c r="H249" s="11">
        <f>SUM(H246:H248)</f>
        <v>35731000</v>
      </c>
    </row>
    <row r="250" spans="1:10" x14ac:dyDescent="0.25">
      <c r="A250" s="36" t="s">
        <v>11</v>
      </c>
      <c r="B250" s="36"/>
      <c r="C250" s="36"/>
      <c r="D250" s="31"/>
    </row>
    <row r="251" spans="1:10" ht="48" customHeight="1" x14ac:dyDescent="0.25">
      <c r="A251" s="37" t="s">
        <v>249</v>
      </c>
      <c r="B251" s="37"/>
      <c r="C251" s="37"/>
      <c r="D251" s="37"/>
      <c r="E251" s="37"/>
      <c r="F251" s="37"/>
      <c r="G251" s="37"/>
      <c r="H251" s="37"/>
    </row>
    <row r="252" spans="1:10" x14ac:dyDescent="0.25">
      <c r="A252" s="35" t="s">
        <v>250</v>
      </c>
      <c r="B252" s="7"/>
      <c r="C252" s="7"/>
    </row>
    <row r="253" spans="1:10" ht="57.6" x14ac:dyDescent="0.25">
      <c r="A253" s="3" t="s">
        <v>1</v>
      </c>
      <c r="B253" s="3" t="s">
        <v>2</v>
      </c>
      <c r="C253" s="3" t="s">
        <v>4</v>
      </c>
      <c r="D253" s="3" t="s">
        <v>9</v>
      </c>
      <c r="E253" s="4" t="s">
        <v>5</v>
      </c>
      <c r="F253" s="3" t="s">
        <v>6</v>
      </c>
      <c r="G253" s="3" t="s">
        <v>7</v>
      </c>
      <c r="H253" s="3" t="s">
        <v>8</v>
      </c>
    </row>
    <row r="254" spans="1:10" ht="28.8" x14ac:dyDescent="0.25">
      <c r="A254" s="20" t="s">
        <v>15</v>
      </c>
      <c r="B254" s="20" t="s">
        <v>224</v>
      </c>
      <c r="C254" s="12" t="s">
        <v>119</v>
      </c>
      <c r="D254" s="14" t="s">
        <v>225</v>
      </c>
      <c r="E254" s="10">
        <f>+H247</f>
        <v>8471000</v>
      </c>
      <c r="F254" s="10">
        <v>7471000</v>
      </c>
      <c r="G254" s="6"/>
      <c r="H254" s="6">
        <f>+E254-F254+G254</f>
        <v>1000000</v>
      </c>
    </row>
    <row r="255" spans="1:10" ht="28.8" x14ac:dyDescent="0.25">
      <c r="A255" s="20" t="s">
        <v>3</v>
      </c>
      <c r="B255" s="20" t="s">
        <v>3</v>
      </c>
      <c r="C255" s="12" t="s">
        <v>251</v>
      </c>
      <c r="D255" s="14" t="s">
        <v>252</v>
      </c>
      <c r="E255" s="10">
        <v>215000</v>
      </c>
      <c r="F255" s="10"/>
      <c r="G255" s="6">
        <v>500000</v>
      </c>
      <c r="H255" s="6">
        <f>+E255-F255+G255</f>
        <v>715000</v>
      </c>
    </row>
    <row r="256" spans="1:10" ht="28.8" x14ac:dyDescent="0.25">
      <c r="A256" s="20" t="s">
        <v>3</v>
      </c>
      <c r="B256" s="20" t="s">
        <v>3</v>
      </c>
      <c r="C256" s="12" t="s">
        <v>253</v>
      </c>
      <c r="D256" s="14" t="s">
        <v>254</v>
      </c>
      <c r="E256" s="10">
        <v>52222871.329999998</v>
      </c>
      <c r="F256" s="10"/>
      <c r="G256" s="6">
        <v>6971000</v>
      </c>
      <c r="H256" s="6">
        <f>+E256-F256+G256</f>
        <v>59193871.329999998</v>
      </c>
    </row>
    <row r="257" spans="1:8" x14ac:dyDescent="0.25">
      <c r="A257" s="38"/>
      <c r="B257" s="39"/>
      <c r="C257" s="39"/>
      <c r="D257" s="40"/>
      <c r="E257" s="11">
        <f>SUM(E254:E256)</f>
        <v>60908871.329999998</v>
      </c>
      <c r="F257" s="11">
        <f>SUM(F254:F256)</f>
        <v>7471000</v>
      </c>
      <c r="G257" s="11">
        <f>SUM(G254:G256)</f>
        <v>7471000</v>
      </c>
      <c r="H257" s="11">
        <f>SUM(H254:H256)</f>
        <v>60908871.329999998</v>
      </c>
    </row>
    <row r="258" spans="1:8" x14ac:dyDescent="0.25">
      <c r="A258" s="36" t="s">
        <v>11</v>
      </c>
      <c r="B258" s="36"/>
      <c r="C258" s="36"/>
      <c r="D258" s="31"/>
    </row>
    <row r="259" spans="1:8" ht="36" customHeight="1" x14ac:dyDescent="0.25">
      <c r="A259" s="37" t="s">
        <v>263</v>
      </c>
      <c r="B259" s="37"/>
      <c r="C259" s="37"/>
      <c r="D259" s="37"/>
      <c r="E259" s="37"/>
      <c r="F259" s="37"/>
      <c r="G259" s="37"/>
      <c r="H259" s="37"/>
    </row>
    <row r="261" spans="1:8" x14ac:dyDescent="0.25">
      <c r="A261" s="7" t="s">
        <v>256</v>
      </c>
      <c r="B261" s="7"/>
      <c r="C261" s="7"/>
    </row>
    <row r="262" spans="1:8" ht="57.6" x14ac:dyDescent="0.25">
      <c r="A262" s="3" t="s">
        <v>1</v>
      </c>
      <c r="B262" s="3" t="s">
        <v>2</v>
      </c>
      <c r="C262" s="3" t="s">
        <v>4</v>
      </c>
      <c r="D262" s="3" t="s">
        <v>9</v>
      </c>
      <c r="E262" s="4" t="s">
        <v>5</v>
      </c>
      <c r="F262" s="3" t="s">
        <v>6</v>
      </c>
      <c r="G262" s="3" t="s">
        <v>7</v>
      </c>
      <c r="H262" s="3" t="s">
        <v>8</v>
      </c>
    </row>
    <row r="263" spans="1:8" ht="37.200000000000003" customHeight="1" x14ac:dyDescent="0.25">
      <c r="A263" s="13" t="s">
        <v>32</v>
      </c>
      <c r="B263" s="33" t="s">
        <v>257</v>
      </c>
      <c r="C263" s="12" t="s">
        <v>258</v>
      </c>
      <c r="D263" s="14" t="s">
        <v>259</v>
      </c>
      <c r="E263" s="10">
        <v>6000000</v>
      </c>
      <c r="F263" s="10"/>
      <c r="G263" s="6">
        <v>4000000</v>
      </c>
      <c r="H263" s="6">
        <f>+E263-F263+G263</f>
        <v>10000000</v>
      </c>
    </row>
    <row r="264" spans="1:8" ht="57.6" x14ac:dyDescent="0.25">
      <c r="A264" s="20" t="s">
        <v>15</v>
      </c>
      <c r="B264" s="20" t="s">
        <v>260</v>
      </c>
      <c r="C264" s="12" t="s">
        <v>220</v>
      </c>
      <c r="D264" s="14" t="s">
        <v>261</v>
      </c>
      <c r="E264" s="10">
        <f>+H190</f>
        <v>21029138.5</v>
      </c>
      <c r="F264" s="10">
        <v>4000000</v>
      </c>
      <c r="G264" s="6"/>
      <c r="H264" s="6">
        <f>+E264-F264+G264</f>
        <v>17029138.5</v>
      </c>
    </row>
    <row r="265" spans="1:8" x14ac:dyDescent="0.25">
      <c r="A265" s="38"/>
      <c r="B265" s="39"/>
      <c r="C265" s="39"/>
      <c r="D265" s="40"/>
      <c r="E265" s="11">
        <f>SUM(E263:E264)</f>
        <v>27029138.5</v>
      </c>
      <c r="F265" s="11">
        <f>SUM(F263:F264)</f>
        <v>4000000</v>
      </c>
      <c r="G265" s="11">
        <f>SUM(G263:G264)</f>
        <v>4000000</v>
      </c>
      <c r="H265" s="11">
        <f>SUM(H263:H264)</f>
        <v>27029138.5</v>
      </c>
    </row>
    <row r="266" spans="1:8" x14ac:dyDescent="0.25">
      <c r="A266" s="36" t="s">
        <v>11</v>
      </c>
      <c r="B266" s="36"/>
      <c r="C266" s="36"/>
      <c r="D266" s="31"/>
    </row>
    <row r="267" spans="1:8" ht="42" customHeight="1" x14ac:dyDescent="0.25">
      <c r="A267" s="37" t="s">
        <v>262</v>
      </c>
      <c r="B267" s="37"/>
      <c r="C267" s="37"/>
      <c r="D267" s="37"/>
      <c r="E267" s="37"/>
      <c r="F267" s="37"/>
      <c r="G267" s="37"/>
      <c r="H267" s="37"/>
    </row>
    <row r="268" spans="1:8" x14ac:dyDescent="0.25">
      <c r="A268" s="7" t="s">
        <v>267</v>
      </c>
      <c r="B268" s="7"/>
      <c r="C268" s="7"/>
    </row>
    <row r="269" spans="1:8" ht="57.6" x14ac:dyDescent="0.25">
      <c r="A269" s="3" t="s">
        <v>1</v>
      </c>
      <c r="B269" s="3" t="s">
        <v>2</v>
      </c>
      <c r="C269" s="3" t="s">
        <v>4</v>
      </c>
      <c r="D269" s="3" t="s">
        <v>9</v>
      </c>
      <c r="E269" s="4" t="s">
        <v>5</v>
      </c>
      <c r="F269" s="3" t="s">
        <v>6</v>
      </c>
      <c r="G269" s="3" t="s">
        <v>7</v>
      </c>
      <c r="H269" s="3" t="s">
        <v>8</v>
      </c>
    </row>
    <row r="270" spans="1:8" ht="28.8" x14ac:dyDescent="0.25">
      <c r="A270" s="20" t="s">
        <v>15</v>
      </c>
      <c r="B270" s="20" t="s">
        <v>224</v>
      </c>
      <c r="C270" s="12" t="s">
        <v>119</v>
      </c>
      <c r="D270" s="14" t="s">
        <v>225</v>
      </c>
      <c r="E270" s="10">
        <f>+H254</f>
        <v>1000000</v>
      </c>
      <c r="F270" s="10">
        <f>+E270</f>
        <v>1000000</v>
      </c>
      <c r="G270" s="6"/>
      <c r="H270" s="6">
        <f>+E270-F270+G270</f>
        <v>0</v>
      </c>
    </row>
    <row r="271" spans="1:8" ht="57.6" x14ac:dyDescent="0.25">
      <c r="A271" s="20" t="s">
        <v>15</v>
      </c>
      <c r="B271" s="20" t="s">
        <v>260</v>
      </c>
      <c r="C271" s="12" t="s">
        <v>220</v>
      </c>
      <c r="D271" s="14" t="s">
        <v>261</v>
      </c>
      <c r="E271" s="10">
        <f>+H264</f>
        <v>17029138.5</v>
      </c>
      <c r="F271" s="10">
        <v>2000000</v>
      </c>
      <c r="G271" s="6"/>
      <c r="H271" s="6">
        <f>+E271-F271+G271</f>
        <v>15029138.5</v>
      </c>
    </row>
    <row r="272" spans="1:8" ht="14.4" x14ac:dyDescent="0.25">
      <c r="A272" s="20" t="s">
        <v>3</v>
      </c>
      <c r="B272" s="20" t="s">
        <v>3</v>
      </c>
      <c r="C272" s="12" t="s">
        <v>264</v>
      </c>
      <c r="D272" s="14" t="s">
        <v>265</v>
      </c>
      <c r="E272" s="10">
        <v>3667756.9</v>
      </c>
      <c r="F272" s="10"/>
      <c r="G272" s="6">
        <v>3000000</v>
      </c>
      <c r="H272" s="6">
        <f>+E272-F272+G272</f>
        <v>6667756.9000000004</v>
      </c>
    </row>
    <row r="273" spans="1:8" x14ac:dyDescent="0.25">
      <c r="A273" s="38"/>
      <c r="B273" s="39"/>
      <c r="C273" s="39"/>
      <c r="D273" s="40"/>
      <c r="E273" s="11">
        <f>SUM(E270:E271)</f>
        <v>18029138.5</v>
      </c>
      <c r="F273" s="11">
        <f>SUM(F270:F271)</f>
        <v>3000000</v>
      </c>
      <c r="G273" s="11">
        <f>SUM(G270:G272)</f>
        <v>3000000</v>
      </c>
      <c r="H273" s="11">
        <f>SUM(H270:H271)</f>
        <v>15029138.5</v>
      </c>
    </row>
    <row r="274" spans="1:8" x14ac:dyDescent="0.25">
      <c r="A274" s="36" t="s">
        <v>11</v>
      </c>
      <c r="B274" s="36"/>
      <c r="C274" s="36"/>
      <c r="D274" s="31"/>
    </row>
    <row r="275" spans="1:8" ht="37.200000000000003" customHeight="1" x14ac:dyDescent="0.25">
      <c r="A275" s="37" t="s">
        <v>266</v>
      </c>
      <c r="B275" s="37"/>
      <c r="C275" s="37"/>
      <c r="D275" s="37"/>
      <c r="E275" s="37"/>
      <c r="F275" s="37"/>
      <c r="G275" s="37"/>
      <c r="H275" s="37"/>
    </row>
    <row r="276" spans="1:8" x14ac:dyDescent="0.25">
      <c r="A276" s="7" t="s">
        <v>268</v>
      </c>
      <c r="B276" s="7"/>
      <c r="C276" s="7"/>
    </row>
    <row r="277" spans="1:8" ht="57.6" x14ac:dyDescent="0.25">
      <c r="A277" s="3" t="s">
        <v>1</v>
      </c>
      <c r="B277" s="3" t="s">
        <v>2</v>
      </c>
      <c r="C277" s="3" t="s">
        <v>4</v>
      </c>
      <c r="D277" s="3" t="s">
        <v>9</v>
      </c>
      <c r="E277" s="4" t="s">
        <v>5</v>
      </c>
      <c r="F277" s="3" t="s">
        <v>6</v>
      </c>
      <c r="G277" s="3" t="s">
        <v>7</v>
      </c>
      <c r="H277" s="3" t="s">
        <v>8</v>
      </c>
    </row>
    <row r="278" spans="1:8" ht="31.8" customHeight="1" x14ac:dyDescent="0.25">
      <c r="A278" s="20" t="s">
        <v>32</v>
      </c>
      <c r="B278" s="20" t="s">
        <v>166</v>
      </c>
      <c r="C278" s="12" t="s">
        <v>189</v>
      </c>
      <c r="D278" s="14" t="s">
        <v>290</v>
      </c>
      <c r="E278" s="10">
        <v>748972.12</v>
      </c>
      <c r="F278" s="30">
        <v>748972.12</v>
      </c>
      <c r="G278" s="6"/>
      <c r="H278" s="6">
        <f t="shared" ref="H278:H295" si="14">+E278-F278+G278</f>
        <v>0</v>
      </c>
    </row>
    <row r="279" spans="1:8" ht="15" customHeight="1" x14ac:dyDescent="0.25">
      <c r="A279" s="20" t="s">
        <v>32</v>
      </c>
      <c r="B279" s="20" t="s">
        <v>166</v>
      </c>
      <c r="C279" s="12" t="s">
        <v>187</v>
      </c>
      <c r="D279" s="14" t="s">
        <v>269</v>
      </c>
      <c r="E279" s="10">
        <v>372688.52</v>
      </c>
      <c r="F279" s="30">
        <v>372688.52</v>
      </c>
      <c r="G279" s="6"/>
      <c r="H279" s="6">
        <f t="shared" si="14"/>
        <v>0</v>
      </c>
    </row>
    <row r="280" spans="1:8" ht="15" customHeight="1" x14ac:dyDescent="0.25">
      <c r="A280" s="20" t="s">
        <v>32</v>
      </c>
      <c r="B280" s="20" t="s">
        <v>166</v>
      </c>
      <c r="C280" s="12" t="s">
        <v>49</v>
      </c>
      <c r="D280" s="14" t="s">
        <v>50</v>
      </c>
      <c r="E280" s="10">
        <v>1500000</v>
      </c>
      <c r="F280" s="30">
        <f>1500000-465515.28</f>
        <v>1034484.72</v>
      </c>
      <c r="G280" s="6"/>
      <c r="H280" s="6">
        <f t="shared" si="14"/>
        <v>465515.28</v>
      </c>
    </row>
    <row r="281" spans="1:8" ht="49.2" customHeight="1" x14ac:dyDescent="0.25">
      <c r="A281" s="20" t="s">
        <v>32</v>
      </c>
      <c r="B281" s="20" t="s">
        <v>166</v>
      </c>
      <c r="C281" s="12" t="s">
        <v>38</v>
      </c>
      <c r="D281" s="14" t="s">
        <v>270</v>
      </c>
      <c r="E281" s="10">
        <v>1000000</v>
      </c>
      <c r="F281" s="30">
        <v>700000</v>
      </c>
      <c r="G281" s="6"/>
      <c r="H281" s="6">
        <f t="shared" si="14"/>
        <v>300000</v>
      </c>
    </row>
    <row r="282" spans="1:8" ht="34.200000000000003" customHeight="1" x14ac:dyDescent="0.25">
      <c r="A282" s="20" t="s">
        <v>32</v>
      </c>
      <c r="B282" s="20" t="s">
        <v>166</v>
      </c>
      <c r="C282" s="12" t="s">
        <v>55</v>
      </c>
      <c r="D282" s="14" t="s">
        <v>275</v>
      </c>
      <c r="E282" s="10">
        <v>300000</v>
      </c>
      <c r="F282" s="30">
        <v>250000</v>
      </c>
      <c r="G282" s="6"/>
      <c r="H282" s="6">
        <f t="shared" si="14"/>
        <v>50000</v>
      </c>
    </row>
    <row r="283" spans="1:8" ht="29.4" customHeight="1" x14ac:dyDescent="0.25">
      <c r="A283" s="20" t="s">
        <v>32</v>
      </c>
      <c r="B283" s="20" t="s">
        <v>166</v>
      </c>
      <c r="C283" s="12" t="s">
        <v>276</v>
      </c>
      <c r="D283" s="14" t="s">
        <v>271</v>
      </c>
      <c r="E283" s="10">
        <v>695441.32</v>
      </c>
      <c r="F283" s="30">
        <v>400000</v>
      </c>
      <c r="G283" s="6"/>
      <c r="H283" s="6">
        <f t="shared" si="14"/>
        <v>295441.31999999995</v>
      </c>
    </row>
    <row r="284" spans="1:8" ht="30.6" customHeight="1" x14ac:dyDescent="0.25">
      <c r="A284" s="20" t="s">
        <v>32</v>
      </c>
      <c r="B284" s="20" t="s">
        <v>166</v>
      </c>
      <c r="C284" s="12" t="s">
        <v>67</v>
      </c>
      <c r="D284" s="14" t="s">
        <v>68</v>
      </c>
      <c r="E284" s="10">
        <v>500000</v>
      </c>
      <c r="F284" s="30">
        <v>400000</v>
      </c>
      <c r="G284" s="6"/>
      <c r="H284" s="6">
        <f t="shared" si="14"/>
        <v>100000</v>
      </c>
    </row>
    <row r="285" spans="1:8" ht="22.8" customHeight="1" x14ac:dyDescent="0.25">
      <c r="A285" s="20" t="s">
        <v>32</v>
      </c>
      <c r="B285" s="20" t="s">
        <v>166</v>
      </c>
      <c r="C285" s="12" t="s">
        <v>277</v>
      </c>
      <c r="D285" s="14" t="s">
        <v>272</v>
      </c>
      <c r="E285" s="10">
        <v>981041.3</v>
      </c>
      <c r="F285" s="30">
        <v>931041.3</v>
      </c>
      <c r="G285" s="6"/>
      <c r="H285" s="6">
        <f t="shared" si="14"/>
        <v>50000</v>
      </c>
    </row>
    <row r="286" spans="1:8" ht="46.8" customHeight="1" x14ac:dyDescent="0.25">
      <c r="A286" s="20" t="s">
        <v>32</v>
      </c>
      <c r="B286" s="20" t="s">
        <v>166</v>
      </c>
      <c r="C286" s="21" t="s">
        <v>300</v>
      </c>
      <c r="D286" s="14" t="s">
        <v>273</v>
      </c>
      <c r="E286" s="10">
        <v>283476.78999999998</v>
      </c>
      <c r="F286" s="30">
        <v>100000</v>
      </c>
      <c r="G286" s="6"/>
      <c r="H286" s="6">
        <f t="shared" si="14"/>
        <v>183476.78999999998</v>
      </c>
    </row>
    <row r="287" spans="1:8" ht="27" customHeight="1" x14ac:dyDescent="0.25">
      <c r="A287" s="20" t="s">
        <v>32</v>
      </c>
      <c r="B287" s="20" t="s">
        <v>166</v>
      </c>
      <c r="C287" s="12" t="s">
        <v>102</v>
      </c>
      <c r="D287" s="14" t="s">
        <v>274</v>
      </c>
      <c r="E287" s="10">
        <v>300000</v>
      </c>
      <c r="F287" s="30">
        <v>200000</v>
      </c>
      <c r="G287" s="6"/>
      <c r="H287" s="6">
        <f t="shared" si="14"/>
        <v>100000</v>
      </c>
    </row>
    <row r="288" spans="1:8" ht="14.4" x14ac:dyDescent="0.25">
      <c r="A288" s="20" t="s">
        <v>32</v>
      </c>
      <c r="B288" s="20" t="s">
        <v>166</v>
      </c>
      <c r="C288" s="12" t="s">
        <v>191</v>
      </c>
      <c r="D288" s="14" t="s">
        <v>192</v>
      </c>
      <c r="E288" s="10">
        <v>13126749</v>
      </c>
      <c r="F288" s="30"/>
      <c r="G288" s="6">
        <v>82625.4700000007</v>
      </c>
      <c r="H288" s="6">
        <f t="shared" si="14"/>
        <v>13209374.470000001</v>
      </c>
    </row>
    <row r="289" spans="1:8" ht="14.4" x14ac:dyDescent="0.25">
      <c r="A289" s="20" t="s">
        <v>32</v>
      </c>
      <c r="B289" s="20" t="s">
        <v>166</v>
      </c>
      <c r="C289" s="12" t="s">
        <v>283</v>
      </c>
      <c r="D289" s="14" t="s">
        <v>279</v>
      </c>
      <c r="E289" s="10">
        <v>2017646</v>
      </c>
      <c r="F289" s="30"/>
      <c r="G289" s="6">
        <v>34776.79</v>
      </c>
      <c r="H289" s="6">
        <f t="shared" si="14"/>
        <v>2052422.79</v>
      </c>
    </row>
    <row r="290" spans="1:8" ht="14.4" x14ac:dyDescent="0.25">
      <c r="A290" s="20" t="s">
        <v>32</v>
      </c>
      <c r="B290" s="20" t="s">
        <v>166</v>
      </c>
      <c r="C290" s="12" t="s">
        <v>284</v>
      </c>
      <c r="D290" s="14" t="s">
        <v>280</v>
      </c>
      <c r="E290" s="10">
        <v>109059</v>
      </c>
      <c r="F290" s="30"/>
      <c r="G290" s="6">
        <v>1882.56</v>
      </c>
      <c r="H290" s="6">
        <f t="shared" si="14"/>
        <v>110941.56</v>
      </c>
    </row>
    <row r="291" spans="1:8" ht="14.4" x14ac:dyDescent="0.25">
      <c r="A291" s="20" t="s">
        <v>32</v>
      </c>
      <c r="B291" s="20" t="s">
        <v>166</v>
      </c>
      <c r="C291" s="12" t="s">
        <v>285</v>
      </c>
      <c r="D291" s="14" t="s">
        <v>281</v>
      </c>
      <c r="E291" s="10">
        <v>1172096</v>
      </c>
      <c r="F291" s="30"/>
      <c r="G291" s="6">
        <v>11281.34</v>
      </c>
      <c r="H291" s="6">
        <f t="shared" si="14"/>
        <v>1183377.3400000001</v>
      </c>
    </row>
    <row r="292" spans="1:8" ht="28.8" x14ac:dyDescent="0.25">
      <c r="A292" s="20" t="s">
        <v>32</v>
      </c>
      <c r="B292" s="20" t="s">
        <v>166</v>
      </c>
      <c r="C292" s="12" t="s">
        <v>286</v>
      </c>
      <c r="D292" s="14" t="s">
        <v>282</v>
      </c>
      <c r="E292" s="10">
        <v>654369</v>
      </c>
      <c r="F292" s="30"/>
      <c r="G292" s="6">
        <v>5642.6599999999698</v>
      </c>
      <c r="H292" s="6">
        <f t="shared" si="14"/>
        <v>660011.65999999992</v>
      </c>
    </row>
    <row r="293" spans="1:8" ht="14.4" x14ac:dyDescent="0.25">
      <c r="A293" s="20" t="s">
        <v>32</v>
      </c>
      <c r="B293" s="20" t="s">
        <v>166</v>
      </c>
      <c r="C293" s="12" t="s">
        <v>264</v>
      </c>
      <c r="D293" s="14" t="s">
        <v>287</v>
      </c>
      <c r="E293" s="10">
        <v>0</v>
      </c>
      <c r="F293" s="30"/>
      <c r="G293" s="6">
        <f>1892852.73+1008125.11</f>
        <v>2900977.84</v>
      </c>
      <c r="H293" s="6">
        <f t="shared" si="14"/>
        <v>2900977.84</v>
      </c>
    </row>
    <row r="294" spans="1:8" ht="28.8" x14ac:dyDescent="0.25">
      <c r="A294" s="20" t="s">
        <v>32</v>
      </c>
      <c r="B294" s="20" t="s">
        <v>166</v>
      </c>
      <c r="C294" s="12" t="s">
        <v>278</v>
      </c>
      <c r="D294" s="14" t="s">
        <v>288</v>
      </c>
      <c r="E294" s="10">
        <v>0</v>
      </c>
      <c r="F294" s="10"/>
      <c r="G294" s="6">
        <v>300000</v>
      </c>
      <c r="H294" s="6">
        <f t="shared" si="14"/>
        <v>300000</v>
      </c>
    </row>
    <row r="295" spans="1:8" ht="14.4" x14ac:dyDescent="0.25">
      <c r="A295" s="20" t="s">
        <v>32</v>
      </c>
      <c r="B295" s="20" t="s">
        <v>166</v>
      </c>
      <c r="C295" s="12" t="s">
        <v>185</v>
      </c>
      <c r="D295" s="14" t="s">
        <v>186</v>
      </c>
      <c r="E295" s="10">
        <v>0</v>
      </c>
      <c r="F295" s="10"/>
      <c r="G295" s="6">
        <v>1800000</v>
      </c>
      <c r="H295" s="6">
        <f t="shared" si="14"/>
        <v>1800000</v>
      </c>
    </row>
    <row r="296" spans="1:8" x14ac:dyDescent="0.25">
      <c r="A296" s="38"/>
      <c r="B296" s="39"/>
      <c r="C296" s="39"/>
      <c r="D296" s="40"/>
      <c r="E296" s="11">
        <f>+SUM(E278:E295)</f>
        <v>23761539.050000001</v>
      </c>
      <c r="F296" s="11">
        <f>+SUM(F278:F295)</f>
        <v>5137186.66</v>
      </c>
      <c r="G296" s="11">
        <f>+SUM(G278:G295)</f>
        <v>5137186.66</v>
      </c>
      <c r="H296" s="11">
        <f>+SUM(H278:H295)</f>
        <v>23761539.050000001</v>
      </c>
    </row>
    <row r="297" spans="1:8" x14ac:dyDescent="0.25">
      <c r="A297" s="36" t="s">
        <v>11</v>
      </c>
      <c r="B297" s="36"/>
      <c r="C297" s="36"/>
      <c r="D297" s="31"/>
    </row>
    <row r="298" spans="1:8" ht="28.8" customHeight="1" x14ac:dyDescent="0.25">
      <c r="A298" s="37" t="s">
        <v>289</v>
      </c>
      <c r="B298" s="37"/>
      <c r="C298" s="37"/>
      <c r="D298" s="37"/>
      <c r="E298" s="37"/>
      <c r="F298" s="37"/>
      <c r="G298" s="37"/>
      <c r="H298" s="37"/>
    </row>
    <row r="300" spans="1:8" x14ac:dyDescent="0.25">
      <c r="A300" s="7" t="s">
        <v>296</v>
      </c>
      <c r="B300" s="7"/>
      <c r="C300" s="7"/>
    </row>
    <row r="301" spans="1:8" ht="57.6" x14ac:dyDescent="0.25">
      <c r="A301" s="3" t="s">
        <v>1</v>
      </c>
      <c r="B301" s="3" t="s">
        <v>2</v>
      </c>
      <c r="C301" s="3" t="s">
        <v>4</v>
      </c>
      <c r="D301" s="3" t="s">
        <v>9</v>
      </c>
      <c r="E301" s="4" t="s">
        <v>5</v>
      </c>
      <c r="F301" s="3" t="s">
        <v>6</v>
      </c>
      <c r="G301" s="3" t="s">
        <v>7</v>
      </c>
      <c r="H301" s="3" t="s">
        <v>8</v>
      </c>
    </row>
    <row r="302" spans="1:8" ht="14.4" x14ac:dyDescent="0.25">
      <c r="A302" s="20" t="s">
        <v>32</v>
      </c>
      <c r="B302" s="20" t="s">
        <v>291</v>
      </c>
      <c r="C302" s="12" t="s">
        <v>43</v>
      </c>
      <c r="D302" s="14" t="s">
        <v>35</v>
      </c>
      <c r="E302" s="10">
        <v>2821000</v>
      </c>
      <c r="F302" s="30">
        <v>2500000</v>
      </c>
      <c r="G302" s="6"/>
      <c r="H302" s="6">
        <f>+E302-F302+G302</f>
        <v>321000</v>
      </c>
    </row>
    <row r="303" spans="1:8" ht="14.4" x14ac:dyDescent="0.25">
      <c r="A303" s="20" t="s">
        <v>32</v>
      </c>
      <c r="B303" s="20" t="s">
        <v>291</v>
      </c>
      <c r="C303" s="12" t="s">
        <v>49</v>
      </c>
      <c r="D303" s="14" t="s">
        <v>50</v>
      </c>
      <c r="E303" s="10">
        <v>0</v>
      </c>
      <c r="F303" s="30"/>
      <c r="G303" s="6">
        <v>2500000</v>
      </c>
      <c r="H303" s="6">
        <f>+E303-F303+G303</f>
        <v>2500000</v>
      </c>
    </row>
    <row r="304" spans="1:8" x14ac:dyDescent="0.25">
      <c r="A304" s="38"/>
      <c r="B304" s="39"/>
      <c r="C304" s="39"/>
      <c r="D304" s="40"/>
      <c r="E304" s="11">
        <f>+SUM(E302:E303)</f>
        <v>2821000</v>
      </c>
      <c r="F304" s="11">
        <f>+SUM(F302:F303)</f>
        <v>2500000</v>
      </c>
      <c r="G304" s="11">
        <f>+SUM(G302:G303)</f>
        <v>2500000</v>
      </c>
      <c r="H304" s="11">
        <f>+SUM(H302:H303)</f>
        <v>2821000</v>
      </c>
    </row>
    <row r="305" spans="1:8" x14ac:dyDescent="0.25">
      <c r="A305" s="36" t="s">
        <v>11</v>
      </c>
      <c r="B305" s="36"/>
      <c r="C305" s="36"/>
      <c r="D305" s="31"/>
    </row>
    <row r="306" spans="1:8" ht="42" customHeight="1" x14ac:dyDescent="0.25">
      <c r="A306" s="37" t="s">
        <v>292</v>
      </c>
      <c r="B306" s="37"/>
      <c r="C306" s="37"/>
      <c r="D306" s="37"/>
      <c r="E306" s="37"/>
      <c r="F306" s="37"/>
      <c r="G306" s="37"/>
      <c r="H306" s="37"/>
    </row>
  </sheetData>
  <mergeCells count="74">
    <mergeCell ref="A82:H82"/>
    <mergeCell ref="A88:D88"/>
    <mergeCell ref="A89:C89"/>
    <mergeCell ref="A90:H90"/>
    <mergeCell ref="A100:D100"/>
    <mergeCell ref="A101:C101"/>
    <mergeCell ref="A102:H102"/>
    <mergeCell ref="A117:D117"/>
    <mergeCell ref="A118:C118"/>
    <mergeCell ref="A119:H119"/>
    <mergeCell ref="A73:D73"/>
    <mergeCell ref="A74:C74"/>
    <mergeCell ref="A75:H75"/>
    <mergeCell ref="A80:D80"/>
    <mergeCell ref="A81:C81"/>
    <mergeCell ref="A53:H53"/>
    <mergeCell ref="A62:D62"/>
    <mergeCell ref="A63:C63"/>
    <mergeCell ref="A64:H64"/>
    <mergeCell ref="A33:D33"/>
    <mergeCell ref="A34:C34"/>
    <mergeCell ref="A35:H35"/>
    <mergeCell ref="A50:D50"/>
    <mergeCell ref="A52:C52"/>
    <mergeCell ref="A18:H18"/>
    <mergeCell ref="A16:D16"/>
    <mergeCell ref="A3:H3"/>
    <mergeCell ref="A1:H1"/>
    <mergeCell ref="A2:H2"/>
    <mergeCell ref="A4:H4"/>
    <mergeCell ref="A5:H5"/>
    <mergeCell ref="A17:C17"/>
    <mergeCell ref="A142:H142"/>
    <mergeCell ref="A158:D158"/>
    <mergeCell ref="A159:C159"/>
    <mergeCell ref="A160:H160"/>
    <mergeCell ref="A129:D129"/>
    <mergeCell ref="A130:C130"/>
    <mergeCell ref="A131:H131"/>
    <mergeCell ref="A140:D140"/>
    <mergeCell ref="A141:C141"/>
    <mergeCell ref="A175:D175"/>
    <mergeCell ref="A176:C176"/>
    <mergeCell ref="A177:H177"/>
    <mergeCell ref="A209:D209"/>
    <mergeCell ref="A210:C210"/>
    <mergeCell ref="A211:H211"/>
    <mergeCell ref="A221:D221"/>
    <mergeCell ref="A222:C222"/>
    <mergeCell ref="A223:H223"/>
    <mergeCell ref="A232:D232"/>
    <mergeCell ref="A233:C233"/>
    <mergeCell ref="A234:H234"/>
    <mergeCell ref="A241:D241"/>
    <mergeCell ref="A242:C242"/>
    <mergeCell ref="A243:H243"/>
    <mergeCell ref="A249:D249"/>
    <mergeCell ref="A250:C250"/>
    <mergeCell ref="A251:H251"/>
    <mergeCell ref="A257:D257"/>
    <mergeCell ref="A258:C258"/>
    <mergeCell ref="A259:H259"/>
    <mergeCell ref="A265:D265"/>
    <mergeCell ref="A266:C266"/>
    <mergeCell ref="A267:H267"/>
    <mergeCell ref="A273:D273"/>
    <mergeCell ref="A274:C274"/>
    <mergeCell ref="A275:H275"/>
    <mergeCell ref="A306:H306"/>
    <mergeCell ref="A296:D296"/>
    <mergeCell ref="A297:C297"/>
    <mergeCell ref="A298:H298"/>
    <mergeCell ref="A304:D304"/>
    <mergeCell ref="A305:C305"/>
  </mergeCells>
  <phoneticPr fontId="2" type="noConversion"/>
  <printOptions horizontalCentered="1"/>
  <pageMargins left="0.5" right="0.5" top="0.5" bottom="0.5" header="0.31496062992126" footer="0.31496062992126"/>
  <pageSetup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3.8" x14ac:dyDescent="0.25"/>
  <sheetData/>
  <phoneticPr fontId="2"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C11" sqref="C11"/>
    </sheetView>
  </sheetViews>
  <sheetFormatPr baseColWidth="10" defaultRowHeight="13.8" x14ac:dyDescent="0.25"/>
  <sheetData/>
  <phoneticPr fontId="2"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Mod 04-2022</vt:lpstr>
      <vt:lpstr>Hoja4</vt:lpstr>
      <vt:lpstr>Hoja5</vt:lpstr>
      <vt:lpstr>'Mod 04-2022'!Área_de_impresión</vt:lpstr>
      <vt:lpstr>'Mod 04-2022'!Títulos_a_imprimir</vt:lpstr>
    </vt:vector>
  </TitlesOfParts>
  <Company>PC NEW &amp;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Vasquez</dc:creator>
  <cp:lastModifiedBy>Rebeca Vasquez</cp:lastModifiedBy>
  <cp:lastPrinted>2022-08-05T02:31:33Z</cp:lastPrinted>
  <dcterms:created xsi:type="dcterms:W3CDTF">2012-01-10T15:15:40Z</dcterms:created>
  <dcterms:modified xsi:type="dcterms:W3CDTF">2022-08-16T19:49:12Z</dcterms:modified>
</cp:coreProperties>
</file>