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600" windowHeight="9480" activeTab="0"/>
  </bookViews>
  <sheets>
    <sheet name="MIAA 01-2017" sheetId="1" r:id="rId1"/>
    <sheet name="Hoja3" sheetId="2" r:id="rId2"/>
    <sheet name="Hoja4" sheetId="3" r:id="rId3"/>
    <sheet name="Hoja5" sheetId="4" r:id="rId4"/>
  </sheets>
  <definedNames>
    <definedName name="_xlnm.Print_Area" localSheetId="0">'MIAA 01-2017'!$A$1:$F$85</definedName>
    <definedName name="_xlnm.Print_Titles" localSheetId="0">'MIAA 01-2017'!$A:$F,'MIAA 01-2017'!$1:$5</definedName>
  </definedNames>
  <calcPr fullCalcOnLoad="1"/>
</workbook>
</file>

<file path=xl/sharedStrings.xml><?xml version="1.0" encoding="utf-8"?>
<sst xmlns="http://schemas.openxmlformats.org/spreadsheetml/2006/main" count="109" uniqueCount="73">
  <si>
    <t>MUNICIPALIDAD DE SANTA ANA</t>
  </si>
  <si>
    <t>DIRECCIÓN HACIENDA MUNICIPAL</t>
  </si>
  <si>
    <t>NOMBRE DE LA CUENTA</t>
  </si>
  <si>
    <t>SALDO DISPONIBLE</t>
  </si>
  <si>
    <t>SUMA QUE SE REBAJA</t>
  </si>
  <si>
    <t>SUMA QUE SE AUMENTA</t>
  </si>
  <si>
    <t>NUEVO SALDO DISPONIBLE</t>
  </si>
  <si>
    <t>ASIENTO Nº 1</t>
  </si>
  <si>
    <t>ASIENTO Nº 2</t>
  </si>
  <si>
    <t>ASIENTO Nº 3</t>
  </si>
  <si>
    <t xml:space="preserve"> ALCALDE MUNICIPAL </t>
  </si>
  <si>
    <t>CONTADOR MUNICIPAL</t>
  </si>
  <si>
    <t>a)      Justificación del movimiento presupuestario que se realiza</t>
  </si>
  <si>
    <t xml:space="preserve">CÓDIGO </t>
  </si>
  <si>
    <t>MODIFICACIONES DE UN MISMO PROGRAMA</t>
  </si>
  <si>
    <t xml:space="preserve"> DIRECTOR DE HACIENDA </t>
  </si>
  <si>
    <t>MODIFICACIONES DE PROGRAMA A  PROGRAMA</t>
  </si>
  <si>
    <t>01.01.00.01.03</t>
  </si>
  <si>
    <t>Servicios Especiales</t>
  </si>
  <si>
    <t>01,01,00,00,04,01</t>
  </si>
  <si>
    <t>Contribución patronal al seguro de salud de la c.c.s.s.</t>
  </si>
  <si>
    <t>01,01,00,00,04,05</t>
  </si>
  <si>
    <t>Contribución patronal banco pop</t>
  </si>
  <si>
    <t>01,01,00,00,05,01</t>
  </si>
  <si>
    <t>Contribución patronal seguro pensiones</t>
  </si>
  <si>
    <t>01,01,00,00,05,02</t>
  </si>
  <si>
    <t>Aporte pat. régimen obligatorio pensiones complem.</t>
  </si>
  <si>
    <t>01,01,00,00,05,03</t>
  </si>
  <si>
    <t>Contribución patronal a otros fondos adm por otros e.p.</t>
  </si>
  <si>
    <t>01,01,00,00,05,05</t>
  </si>
  <si>
    <t>Contribución patronal  a fondos administrados por entes privados</t>
  </si>
  <si>
    <t>01.01.00.03.03</t>
  </si>
  <si>
    <t>Decimotercer mes</t>
  </si>
  <si>
    <t>Encargada de Presupuesto</t>
  </si>
  <si>
    <t>Tesorero Municipal</t>
  </si>
  <si>
    <t>MODIFICACIÓN PRESUPUESTARIA 01-2018</t>
  </si>
  <si>
    <t>APROBADA POR EL CONCEJO MUNICIPAL EN LA SESIÓN Ordinaria Nº</t>
  </si>
  <si>
    <t>01.01.01.04.02</t>
  </si>
  <si>
    <t>Servicios Jurídicos</t>
  </si>
  <si>
    <t>02,28,00,00,04,01</t>
  </si>
  <si>
    <t>02,28,00,00,04,05</t>
  </si>
  <si>
    <t>02,28,00,00,05,01</t>
  </si>
  <si>
    <t>02,28,00,00,05,02</t>
  </si>
  <si>
    <t>02,28,00,00,05,03</t>
  </si>
  <si>
    <t>02,28,00,00,05,05</t>
  </si>
  <si>
    <t>02,28,00.01.03</t>
  </si>
  <si>
    <t>02.28.00.03.03</t>
  </si>
  <si>
    <t>Retribución por años servidos</t>
  </si>
  <si>
    <t>02.28.00.03.01</t>
  </si>
  <si>
    <t>Se realiza la modificación presupuestaria para dar contenido presupuestario a la cuenta de Servicios Especiales del servicios Atención de Emergencias Cantonales para el nombramiento de un asistente para dicho proceso, por un periodo de 11 meses.</t>
  </si>
  <si>
    <t>Jornales</t>
  </si>
  <si>
    <t>Otros incentivos salariales</t>
  </si>
  <si>
    <t>02.02.00.03.03</t>
  </si>
  <si>
    <t>02,02,00,00,04,01</t>
  </si>
  <si>
    <t>02,02,00,00,04,05</t>
  </si>
  <si>
    <t>02,02,00,00,05,01</t>
  </si>
  <si>
    <t>02,02,00,00,05,02</t>
  </si>
  <si>
    <t>02,02,00,00,05,03</t>
  </si>
  <si>
    <t>02,02,00,00,05,05</t>
  </si>
  <si>
    <t>02.02.00.01.02</t>
  </si>
  <si>
    <t>02.02.00.03.99</t>
  </si>
  <si>
    <t>03.07.01.05.01.02</t>
  </si>
  <si>
    <t>Equipo de transporte</t>
  </si>
  <si>
    <t>Se realiza la modifcación presupuestaria para dar contenido presupuestario a la cuenta de Jornales del servicio de Recolección de Basura por un periodo de 11 meses, para dar apoyo al Centro de Reciclaje.</t>
  </si>
  <si>
    <t>02.01.00.03.04</t>
  </si>
  <si>
    <t>Salario Escolar</t>
  </si>
  <si>
    <t>02.01.06.03.99</t>
  </si>
  <si>
    <t>Otras prestaciones a terceras personas</t>
  </si>
  <si>
    <t>Se realiza la modificación presupuestaria solicitada por la Administradora de Salarios para dar contenido presupuestario a la cuenta de Otras prestaciones a terceras personas del servicio de Aseo de Vías y Sitios Públicos, ya que por error no se incluyo en el Presupuesto 2018.</t>
  </si>
  <si>
    <t>Se realiza la modificación presupuestaria para el nombramiento por Servicios Especiales del Asesor del la fracción del PUSC, dado que se habia solicitado el nombramiento por servicios profesionales.</t>
  </si>
  <si>
    <t>02.28..01.04.03</t>
  </si>
  <si>
    <t>Servicios de Ingeniería</t>
  </si>
  <si>
    <t>ASIENTO Nº 04</t>
  </si>
</sst>
</file>

<file path=xl/styles.xml><?xml version="1.0" encoding="utf-8"?>
<styleSheet xmlns="http://schemas.openxmlformats.org/spreadsheetml/2006/main">
  <numFmts count="4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* #,##0.00\ _P_t_s_-;\-* #,##0.00\ _P_t_s_-;_-* &quot;-&quot;??\ _P_t_s_-;_-@_-"/>
  </numFmts>
  <fonts count="46">
    <font>
      <sz val="11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45" fillId="3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85"/>
  <sheetViews>
    <sheetView showGridLines="0" tabSelected="1" zoomScalePageLayoutView="0" workbookViewId="0" topLeftCell="A64">
      <selection activeCell="A55" sqref="A55"/>
    </sheetView>
  </sheetViews>
  <sheetFormatPr defaultColWidth="11.00390625" defaultRowHeight="14.25"/>
  <cols>
    <col min="1" max="1" width="16.875" style="12" customWidth="1"/>
    <col min="2" max="2" width="37.375" style="12" customWidth="1"/>
    <col min="3" max="6" width="16.625" style="12" customWidth="1"/>
    <col min="7" max="8" width="12.00390625" style="12" bestFit="1" customWidth="1"/>
    <col min="9" max="9" width="11.00390625" style="12" customWidth="1"/>
    <col min="10" max="10" width="11.25390625" style="12" bestFit="1" customWidth="1"/>
    <col min="11" max="16384" width="11.00390625" style="12" customWidth="1"/>
  </cols>
  <sheetData>
    <row r="1" spans="1:6" ht="15.75">
      <c r="A1" s="24" t="s">
        <v>0</v>
      </c>
      <c r="B1" s="24"/>
      <c r="C1" s="24"/>
      <c r="D1" s="24"/>
      <c r="E1" s="24"/>
      <c r="F1" s="24"/>
    </row>
    <row r="2" spans="1:6" ht="15.75">
      <c r="A2" s="24" t="s">
        <v>1</v>
      </c>
      <c r="B2" s="24"/>
      <c r="C2" s="24"/>
      <c r="D2" s="24"/>
      <c r="E2" s="24"/>
      <c r="F2" s="24"/>
    </row>
    <row r="3" spans="1:6" ht="15">
      <c r="A3" s="25" t="s">
        <v>35</v>
      </c>
      <c r="B3" s="25"/>
      <c r="C3" s="25"/>
      <c r="D3" s="25"/>
      <c r="E3" s="25"/>
      <c r="F3" s="25"/>
    </row>
    <row r="4" spans="1:6" ht="15">
      <c r="A4" s="25" t="s">
        <v>36</v>
      </c>
      <c r="B4" s="25"/>
      <c r="C4" s="25"/>
      <c r="D4" s="25"/>
      <c r="E4" s="25"/>
      <c r="F4" s="25"/>
    </row>
    <row r="6" spans="1:6" ht="15.75">
      <c r="A6" s="20" t="s">
        <v>14</v>
      </c>
      <c r="B6" s="20"/>
      <c r="C6" s="20"/>
      <c r="D6" s="20"/>
      <c r="E6" s="20"/>
      <c r="F6" s="20"/>
    </row>
    <row r="8" spans="1:6" ht="27.75" customHeight="1">
      <c r="A8" s="1" t="s">
        <v>13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</row>
    <row r="9" spans="1:6" ht="15.75" customHeight="1">
      <c r="A9" s="2" t="s">
        <v>7</v>
      </c>
      <c r="B9" s="3"/>
      <c r="C9" s="3"/>
      <c r="D9" s="3"/>
      <c r="E9" s="3"/>
      <c r="F9" s="4"/>
    </row>
    <row r="10" spans="1:6" ht="15" customHeight="1">
      <c r="A10" s="16" t="s">
        <v>37</v>
      </c>
      <c r="B10" s="5" t="s">
        <v>38</v>
      </c>
      <c r="C10" s="6">
        <v>51360000</v>
      </c>
      <c r="D10" s="6">
        <v>12758630.76</v>
      </c>
      <c r="E10" s="6"/>
      <c r="F10" s="6">
        <f>+C10-D10+E10</f>
        <v>38601369.24</v>
      </c>
    </row>
    <row r="11" spans="1:6" ht="15" customHeight="1">
      <c r="A11" s="16" t="s">
        <v>17</v>
      </c>
      <c r="B11" s="5" t="s">
        <v>18</v>
      </c>
      <c r="C11" s="6">
        <v>31474800</v>
      </c>
      <c r="D11" s="6"/>
      <c r="E11" s="6">
        <f>874300*11</f>
        <v>9617300</v>
      </c>
      <c r="F11" s="6">
        <f aca="true" t="shared" si="0" ref="F11:F18">+C11-D11+E11</f>
        <v>41092100</v>
      </c>
    </row>
    <row r="12" spans="1:6" ht="15" customHeight="1">
      <c r="A12" s="16" t="s">
        <v>31</v>
      </c>
      <c r="B12" s="5" t="s">
        <v>32</v>
      </c>
      <c r="C12" s="6">
        <v>103875192.73148471</v>
      </c>
      <c r="D12" s="6"/>
      <c r="E12" s="6">
        <f>+E11*9.25%</f>
        <v>889600.25</v>
      </c>
      <c r="F12" s="6">
        <f t="shared" si="0"/>
        <v>104764792.98148471</v>
      </c>
    </row>
    <row r="13" spans="1:6" ht="26.25" customHeight="1">
      <c r="A13" s="16" t="s">
        <v>19</v>
      </c>
      <c r="B13" s="5" t="s">
        <v>20</v>
      </c>
      <c r="C13" s="6">
        <v>115347602.97313727</v>
      </c>
      <c r="D13" s="6"/>
      <c r="E13" s="6">
        <f>+E11*0.5%</f>
        <v>48086.5</v>
      </c>
      <c r="F13" s="6">
        <f t="shared" si="0"/>
        <v>115395689.47313727</v>
      </c>
    </row>
    <row r="14" spans="1:6" ht="15" customHeight="1">
      <c r="A14" s="16" t="s">
        <v>21</v>
      </c>
      <c r="B14" s="5" t="s">
        <v>22</v>
      </c>
      <c r="C14" s="6">
        <v>6235005.566115528</v>
      </c>
      <c r="D14" s="6"/>
      <c r="E14" s="6">
        <f>+E11*5.08%</f>
        <v>488558.83999999997</v>
      </c>
      <c r="F14" s="6">
        <f t="shared" si="0"/>
        <v>6723564.406115528</v>
      </c>
    </row>
    <row r="15" spans="1:6" ht="15" customHeight="1">
      <c r="A15" s="16" t="s">
        <v>23</v>
      </c>
      <c r="B15" s="5" t="s">
        <v>24</v>
      </c>
      <c r="C15" s="6">
        <v>61352454.7705768</v>
      </c>
      <c r="D15" s="6"/>
      <c r="E15" s="6">
        <f>+E11*1.5%</f>
        <v>144259.5</v>
      </c>
      <c r="F15" s="6">
        <f t="shared" si="0"/>
        <v>61496714.2705768</v>
      </c>
    </row>
    <row r="16" spans="1:6" ht="29.25" customHeight="1">
      <c r="A16" s="16" t="s">
        <v>25</v>
      </c>
      <c r="B16" s="5" t="s">
        <v>26</v>
      </c>
      <c r="C16" s="6">
        <v>18705016.698346585</v>
      </c>
      <c r="D16" s="6"/>
      <c r="E16" s="6">
        <f>+E11*3%</f>
        <v>288519</v>
      </c>
      <c r="F16" s="6">
        <f t="shared" si="0"/>
        <v>18993535.698346585</v>
      </c>
    </row>
    <row r="17" spans="1:6" ht="27" customHeight="1">
      <c r="A17" s="16" t="s">
        <v>27</v>
      </c>
      <c r="B17" s="5" t="s">
        <v>28</v>
      </c>
      <c r="C17" s="6">
        <v>37410033.39669317</v>
      </c>
      <c r="D17" s="6"/>
      <c r="E17" s="6">
        <f>+E11*5%</f>
        <v>480865</v>
      </c>
      <c r="F17" s="6">
        <f t="shared" si="0"/>
        <v>37890898.39669317</v>
      </c>
    </row>
    <row r="18" spans="1:6" ht="27.75" customHeight="1">
      <c r="A18" s="16" t="s">
        <v>29</v>
      </c>
      <c r="B18" s="5" t="s">
        <v>30</v>
      </c>
      <c r="C18" s="6">
        <v>59727155.66115528</v>
      </c>
      <c r="D18" s="6"/>
      <c r="E18" s="6">
        <f>+E11/12</f>
        <v>801441.6666666666</v>
      </c>
      <c r="F18" s="6">
        <f t="shared" si="0"/>
        <v>60528597.32782195</v>
      </c>
    </row>
    <row r="19" spans="1:8" ht="12.75">
      <c r="A19" s="18"/>
      <c r="B19" s="18"/>
      <c r="C19" s="10">
        <f>SUM(C10:C18)</f>
        <v>485487261.7975093</v>
      </c>
      <c r="D19" s="10">
        <f>SUM(D10:D18)</f>
        <v>12758630.76</v>
      </c>
      <c r="E19" s="10">
        <f>SUM(E10:E18)</f>
        <v>12758630.756666666</v>
      </c>
      <c r="F19" s="10">
        <f>SUM(F10:F18)</f>
        <v>485487261.79417604</v>
      </c>
      <c r="H19" s="13"/>
    </row>
    <row r="20" spans="1:6" ht="12.75">
      <c r="A20" s="7"/>
      <c r="B20" s="8"/>
      <c r="C20" s="8"/>
      <c r="D20" s="8"/>
      <c r="E20" s="8"/>
      <c r="F20" s="8"/>
    </row>
    <row r="21" spans="1:6" ht="12.75">
      <c r="A21" s="19" t="s">
        <v>12</v>
      </c>
      <c r="B21" s="19"/>
      <c r="C21" s="19"/>
      <c r="D21" s="19"/>
      <c r="E21" s="19"/>
      <c r="F21" s="19"/>
    </row>
    <row r="22" spans="1:6" ht="46.5" customHeight="1">
      <c r="A22" s="21" t="s">
        <v>69</v>
      </c>
      <c r="B22" s="21"/>
      <c r="C22" s="21"/>
      <c r="D22" s="21"/>
      <c r="E22" s="21"/>
      <c r="F22" s="21"/>
    </row>
    <row r="23" spans="1:6" ht="15" customHeight="1">
      <c r="A23" s="9"/>
      <c r="B23" s="9"/>
      <c r="C23" s="9"/>
      <c r="D23" s="9"/>
      <c r="E23" s="9"/>
      <c r="F23" s="9"/>
    </row>
    <row r="24" spans="1:6" ht="28.5" customHeight="1">
      <c r="A24" s="1" t="s">
        <v>13</v>
      </c>
      <c r="B24" s="1" t="s">
        <v>2</v>
      </c>
      <c r="C24" s="1" t="s">
        <v>3</v>
      </c>
      <c r="D24" s="1" t="s">
        <v>4</v>
      </c>
      <c r="E24" s="1" t="s">
        <v>5</v>
      </c>
      <c r="F24" s="1" t="s">
        <v>6</v>
      </c>
    </row>
    <row r="25" spans="1:6" ht="18" customHeight="1">
      <c r="A25" s="11" t="s">
        <v>8</v>
      </c>
      <c r="B25" s="3"/>
      <c r="C25" s="3"/>
      <c r="D25" s="3"/>
      <c r="E25" s="3"/>
      <c r="F25" s="4"/>
    </row>
    <row r="26" spans="1:6" ht="15" customHeight="1">
      <c r="A26" s="5" t="s">
        <v>70</v>
      </c>
      <c r="B26" s="5" t="s">
        <v>71</v>
      </c>
      <c r="C26" s="6">
        <v>25000000</v>
      </c>
      <c r="D26" s="6">
        <f>+E36</f>
        <v>13172370.549999999</v>
      </c>
      <c r="E26" s="6"/>
      <c r="F26" s="6">
        <f>+C26-D26+E26</f>
        <v>11827629.450000001</v>
      </c>
    </row>
    <row r="27" spans="1:6" ht="15" customHeight="1">
      <c r="A27" s="16" t="s">
        <v>45</v>
      </c>
      <c r="B27" s="5" t="s">
        <v>18</v>
      </c>
      <c r="C27" s="6">
        <v>0</v>
      </c>
      <c r="D27" s="6"/>
      <c r="E27" s="6">
        <v>8709800</v>
      </c>
      <c r="F27" s="6">
        <f aca="true" t="shared" si="1" ref="F27:F35">+C27-D27+E27</f>
        <v>8709800</v>
      </c>
    </row>
    <row r="28" spans="1:6" ht="15" customHeight="1">
      <c r="A28" s="16" t="s">
        <v>48</v>
      </c>
      <c r="B28" s="5" t="s">
        <v>47</v>
      </c>
      <c r="C28" s="6">
        <v>0</v>
      </c>
      <c r="D28" s="6"/>
      <c r="E28" s="6">
        <v>1219372</v>
      </c>
      <c r="F28" s="6"/>
    </row>
    <row r="29" spans="1:6" ht="15" customHeight="1">
      <c r="A29" s="16" t="s">
        <v>46</v>
      </c>
      <c r="B29" s="5" t="s">
        <v>32</v>
      </c>
      <c r="C29" s="6">
        <v>0</v>
      </c>
      <c r="D29" s="6"/>
      <c r="E29" s="6">
        <f>725816.67+101614.33</f>
        <v>827431</v>
      </c>
      <c r="F29" s="6">
        <f t="shared" si="1"/>
        <v>827431</v>
      </c>
    </row>
    <row r="30" spans="1:6" ht="27" customHeight="1">
      <c r="A30" s="16" t="s">
        <v>39</v>
      </c>
      <c r="B30" s="5" t="s">
        <v>20</v>
      </c>
      <c r="C30" s="6">
        <v>0</v>
      </c>
      <c r="D30" s="6"/>
      <c r="E30" s="6">
        <f>805656.5+112791.91</f>
        <v>918448.41</v>
      </c>
      <c r="F30" s="6">
        <f t="shared" si="1"/>
        <v>918448.41</v>
      </c>
    </row>
    <row r="31" spans="1:6" ht="15" customHeight="1">
      <c r="A31" s="16" t="s">
        <v>40</v>
      </c>
      <c r="B31" s="5" t="s">
        <v>22</v>
      </c>
      <c r="C31" s="6">
        <v>0</v>
      </c>
      <c r="D31" s="6"/>
      <c r="E31" s="6">
        <f>6096.86+43549</f>
        <v>49645.86</v>
      </c>
      <c r="F31" s="6">
        <f t="shared" si="1"/>
        <v>49645.86</v>
      </c>
    </row>
    <row r="32" spans="1:6" ht="15" customHeight="1">
      <c r="A32" s="16" t="s">
        <v>41</v>
      </c>
      <c r="B32" s="5" t="s">
        <v>24</v>
      </c>
      <c r="C32" s="6">
        <v>0</v>
      </c>
      <c r="D32" s="6"/>
      <c r="E32" s="6">
        <f>442457.84+61944.1</f>
        <v>504401.94</v>
      </c>
      <c r="F32" s="6">
        <f t="shared" si="1"/>
        <v>504401.94</v>
      </c>
    </row>
    <row r="33" spans="1:6" ht="24" customHeight="1">
      <c r="A33" s="16" t="s">
        <v>42</v>
      </c>
      <c r="B33" s="5" t="s">
        <v>26</v>
      </c>
      <c r="C33" s="6">
        <v>0</v>
      </c>
      <c r="D33" s="6"/>
      <c r="E33" s="6">
        <f>130647+18290.58</f>
        <v>148937.58000000002</v>
      </c>
      <c r="F33" s="6">
        <f t="shared" si="1"/>
        <v>148937.58000000002</v>
      </c>
    </row>
    <row r="34" spans="1:6" ht="25.5" customHeight="1">
      <c r="A34" s="16" t="s">
        <v>43</v>
      </c>
      <c r="B34" s="5" t="s">
        <v>28</v>
      </c>
      <c r="C34" s="6">
        <v>0</v>
      </c>
      <c r="D34" s="6"/>
      <c r="E34" s="6">
        <f>36581.16+261294</f>
        <v>297875.16000000003</v>
      </c>
      <c r="F34" s="6">
        <f t="shared" si="1"/>
        <v>297875.16000000003</v>
      </c>
    </row>
    <row r="35" spans="1:6" ht="29.25" customHeight="1">
      <c r="A35" s="16" t="s">
        <v>44</v>
      </c>
      <c r="B35" s="5" t="s">
        <v>30</v>
      </c>
      <c r="C35" s="6">
        <v>0</v>
      </c>
      <c r="D35" s="6"/>
      <c r="E35" s="6">
        <f>435490+60968.6</f>
        <v>496458.6</v>
      </c>
      <c r="F35" s="6">
        <f t="shared" si="1"/>
        <v>496458.6</v>
      </c>
    </row>
    <row r="36" spans="1:7" ht="12.75">
      <c r="A36" s="18"/>
      <c r="B36" s="18"/>
      <c r="C36" s="10">
        <f>SUM(C26:C35)</f>
        <v>25000000</v>
      </c>
      <c r="D36" s="10">
        <f>SUM(D26:D35)</f>
        <v>13172370.549999999</v>
      </c>
      <c r="E36" s="10">
        <f>SUM(E26:E35)</f>
        <v>13172370.549999999</v>
      </c>
      <c r="F36" s="10">
        <f>SUM(F26:F35)</f>
        <v>23780628.000000004</v>
      </c>
      <c r="G36" s="13"/>
    </row>
    <row r="37" spans="1:6" ht="12.75">
      <c r="A37" s="7"/>
      <c r="B37" s="8"/>
      <c r="C37" s="8"/>
      <c r="D37" s="8"/>
      <c r="E37" s="8"/>
      <c r="F37" s="8"/>
    </row>
    <row r="38" spans="1:6" ht="12.75">
      <c r="A38" s="19" t="s">
        <v>12</v>
      </c>
      <c r="B38" s="19"/>
      <c r="C38" s="19"/>
      <c r="D38" s="19"/>
      <c r="E38" s="19"/>
      <c r="F38" s="19"/>
    </row>
    <row r="39" spans="1:6" ht="44.25" customHeight="1">
      <c r="A39" s="21" t="s">
        <v>49</v>
      </c>
      <c r="B39" s="21"/>
      <c r="C39" s="21"/>
      <c r="D39" s="21"/>
      <c r="E39" s="21"/>
      <c r="F39" s="21"/>
    </row>
    <row r="40" spans="1:6" ht="15" customHeight="1">
      <c r="A40" s="9"/>
      <c r="B40" s="9"/>
      <c r="C40" s="9"/>
      <c r="D40" s="9"/>
      <c r="E40" s="9"/>
      <c r="F40" s="9"/>
    </row>
    <row r="41" spans="1:6" ht="30" customHeight="1">
      <c r="A41" s="1" t="s">
        <v>13</v>
      </c>
      <c r="B41" s="1" t="s">
        <v>2</v>
      </c>
      <c r="C41" s="1" t="s">
        <v>3</v>
      </c>
      <c r="D41" s="1" t="s">
        <v>4</v>
      </c>
      <c r="E41" s="1" t="s">
        <v>5</v>
      </c>
      <c r="F41" s="1" t="s">
        <v>6</v>
      </c>
    </row>
    <row r="42" spans="1:6" ht="12.75">
      <c r="A42" s="2" t="s">
        <v>9</v>
      </c>
      <c r="B42" s="3"/>
      <c r="C42" s="3"/>
      <c r="D42" s="3"/>
      <c r="E42" s="3"/>
      <c r="F42" s="4"/>
    </row>
    <row r="43" spans="1:6" ht="15" customHeight="1">
      <c r="A43" s="5" t="s">
        <v>64</v>
      </c>
      <c r="B43" s="5" t="s">
        <v>65</v>
      </c>
      <c r="C43" s="6">
        <v>11003599.92</v>
      </c>
      <c r="D43" s="6">
        <v>1500000</v>
      </c>
      <c r="E43" s="6"/>
      <c r="F43" s="6">
        <f>+C43-D43+E43</f>
        <v>9503599.92</v>
      </c>
    </row>
    <row r="44" spans="1:6" ht="15" customHeight="1">
      <c r="A44" s="5" t="s">
        <v>66</v>
      </c>
      <c r="B44" s="5" t="s">
        <v>67</v>
      </c>
      <c r="C44" s="6">
        <v>0</v>
      </c>
      <c r="D44" s="6"/>
      <c r="E44" s="6">
        <v>1500000</v>
      </c>
      <c r="F44" s="6">
        <f>+C44-D44+E44</f>
        <v>1500000</v>
      </c>
    </row>
    <row r="45" spans="1:7" ht="15" customHeight="1">
      <c r="A45" s="22"/>
      <c r="B45" s="23"/>
      <c r="C45" s="10">
        <f>SUM(C43:C44)</f>
        <v>11003599.92</v>
      </c>
      <c r="D45" s="10">
        <f>SUM(D43:D44)</f>
        <v>1500000</v>
      </c>
      <c r="E45" s="10">
        <f>SUM(E43:E44)</f>
        <v>1500000</v>
      </c>
      <c r="F45" s="10">
        <f>SUM(F43:F44)</f>
        <v>11003599.92</v>
      </c>
      <c r="G45" s="13"/>
    </row>
    <row r="46" spans="1:6" ht="15" customHeight="1">
      <c r="A46" s="7"/>
      <c r="B46" s="8"/>
      <c r="C46" s="8"/>
      <c r="D46" s="8"/>
      <c r="E46" s="8"/>
      <c r="F46" s="8"/>
    </row>
    <row r="47" spans="1:6" ht="12.75">
      <c r="A47" s="19" t="s">
        <v>12</v>
      </c>
      <c r="B47" s="19"/>
      <c r="C47" s="19"/>
      <c r="D47" s="19"/>
      <c r="E47" s="19"/>
      <c r="F47" s="19"/>
    </row>
    <row r="48" spans="1:6" ht="31.5" customHeight="1">
      <c r="A48" s="21" t="s">
        <v>68</v>
      </c>
      <c r="B48" s="21"/>
      <c r="C48" s="21"/>
      <c r="D48" s="21"/>
      <c r="E48" s="21"/>
      <c r="F48" s="21"/>
    </row>
    <row r="49" spans="1:6" ht="19.5" customHeight="1">
      <c r="A49" s="9"/>
      <c r="B49" s="9"/>
      <c r="C49" s="9"/>
      <c r="D49" s="9"/>
      <c r="E49" s="9"/>
      <c r="F49" s="9"/>
    </row>
    <row r="50" spans="1:6" ht="19.5" customHeight="1">
      <c r="A50" s="9"/>
      <c r="B50" s="9"/>
      <c r="C50" s="9"/>
      <c r="D50" s="9"/>
      <c r="E50" s="9"/>
      <c r="F50" s="9"/>
    </row>
    <row r="51" spans="1:6" ht="15.75" customHeight="1">
      <c r="A51" s="20" t="s">
        <v>16</v>
      </c>
      <c r="B51" s="20"/>
      <c r="C51" s="20"/>
      <c r="D51" s="20"/>
      <c r="E51" s="20"/>
      <c r="F51" s="20"/>
    </row>
    <row r="53" spans="1:6" ht="25.5">
      <c r="A53" s="1" t="s">
        <v>13</v>
      </c>
      <c r="B53" s="1" t="s">
        <v>2</v>
      </c>
      <c r="C53" s="1" t="s">
        <v>3</v>
      </c>
      <c r="D53" s="1" t="s">
        <v>4</v>
      </c>
      <c r="E53" s="1" t="s">
        <v>5</v>
      </c>
      <c r="F53" s="1" t="s">
        <v>6</v>
      </c>
    </row>
    <row r="54" spans="1:6" ht="12.75" customHeight="1">
      <c r="A54" s="2" t="s">
        <v>72</v>
      </c>
      <c r="B54" s="3"/>
      <c r="C54" s="3"/>
      <c r="D54" s="3"/>
      <c r="E54" s="3"/>
      <c r="F54" s="4"/>
    </row>
    <row r="55" spans="1:6" ht="12.75">
      <c r="A55" s="5" t="s">
        <v>61</v>
      </c>
      <c r="B55" s="5" t="s">
        <v>62</v>
      </c>
      <c r="C55" s="6">
        <v>77847888.12</v>
      </c>
      <c r="D55" s="6">
        <f>+E65</f>
        <v>39979767.05999999</v>
      </c>
      <c r="E55" s="6"/>
      <c r="F55" s="6">
        <f aca="true" t="shared" si="2" ref="F55:F64">+C55-D55+E55</f>
        <v>37868121.06000002</v>
      </c>
    </row>
    <row r="56" spans="1:6" ht="12.75">
      <c r="A56" s="5" t="s">
        <v>59</v>
      </c>
      <c r="B56" s="5" t="s">
        <v>50</v>
      </c>
      <c r="C56" s="6">
        <v>5516280</v>
      </c>
      <c r="D56" s="6"/>
      <c r="E56" s="6">
        <v>27396600</v>
      </c>
      <c r="F56" s="6">
        <f t="shared" si="2"/>
        <v>32912880</v>
      </c>
    </row>
    <row r="57" spans="1:6" ht="12.75">
      <c r="A57" s="5" t="s">
        <v>52</v>
      </c>
      <c r="B57" s="5" t="s">
        <v>32</v>
      </c>
      <c r="C57" s="6">
        <v>20273540.20895345</v>
      </c>
      <c r="D57" s="6"/>
      <c r="E57" s="6">
        <v>2511355</v>
      </c>
      <c r="F57" s="6">
        <f t="shared" si="2"/>
        <v>22784895.20895345</v>
      </c>
    </row>
    <row r="58" spans="1:6" ht="12.75">
      <c r="A58" s="16" t="s">
        <v>60</v>
      </c>
      <c r="B58" s="5" t="s">
        <v>51</v>
      </c>
      <c r="C58" s="6">
        <v>15522517.633000001</v>
      </c>
      <c r="D58" s="6"/>
      <c r="E58" s="6">
        <v>2739660</v>
      </c>
      <c r="F58" s="6">
        <f t="shared" si="2"/>
        <v>18262177.633</v>
      </c>
    </row>
    <row r="59" spans="1:6" ht="25.5">
      <c r="A59" s="16" t="s">
        <v>53</v>
      </c>
      <c r="B59" s="5" t="s">
        <v>20</v>
      </c>
      <c r="C59" s="6">
        <v>22512634.685812656</v>
      </c>
      <c r="D59" s="6"/>
      <c r="E59" s="6">
        <v>2787604.05</v>
      </c>
      <c r="F59" s="6">
        <f t="shared" si="2"/>
        <v>25300238.735812657</v>
      </c>
    </row>
    <row r="60" spans="1:6" ht="12.75">
      <c r="A60" s="16" t="s">
        <v>54</v>
      </c>
      <c r="B60" s="5" t="s">
        <v>22</v>
      </c>
      <c r="C60" s="6">
        <v>1216899.1722060896</v>
      </c>
      <c r="D60" s="6"/>
      <c r="E60" s="6">
        <v>150681.3</v>
      </c>
      <c r="F60" s="6">
        <f t="shared" si="2"/>
        <v>1367580.4722060896</v>
      </c>
    </row>
    <row r="61" spans="1:6" ht="12.75">
      <c r="A61" s="16" t="s">
        <v>55</v>
      </c>
      <c r="B61" s="5" t="s">
        <v>24</v>
      </c>
      <c r="C61" s="6">
        <v>11974287.854507921</v>
      </c>
      <c r="D61" s="6"/>
      <c r="E61" s="6">
        <v>1530922.01</v>
      </c>
      <c r="F61" s="6">
        <f t="shared" si="2"/>
        <v>13505209.864507921</v>
      </c>
    </row>
    <row r="62" spans="1:6" ht="25.5">
      <c r="A62" s="16" t="s">
        <v>56</v>
      </c>
      <c r="B62" s="5" t="s">
        <v>26</v>
      </c>
      <c r="C62" s="6">
        <v>3650697.5166182686</v>
      </c>
      <c r="D62" s="6"/>
      <c r="E62" s="6">
        <v>452043.9</v>
      </c>
      <c r="F62" s="6">
        <f t="shared" si="2"/>
        <v>4102741.4166182685</v>
      </c>
    </row>
    <row r="63" spans="1:6" ht="25.5">
      <c r="A63" s="16" t="s">
        <v>57</v>
      </c>
      <c r="B63" s="5" t="s">
        <v>28</v>
      </c>
      <c r="C63" s="6">
        <v>7301395.033236537</v>
      </c>
      <c r="D63" s="6"/>
      <c r="E63" s="6">
        <v>904087.8</v>
      </c>
      <c r="F63" s="6">
        <f t="shared" si="2"/>
        <v>8205482.833236537</v>
      </c>
    </row>
    <row r="64" spans="1:6" ht="25.5">
      <c r="A64" s="16" t="s">
        <v>58</v>
      </c>
      <c r="B64" s="5" t="s">
        <v>30</v>
      </c>
      <c r="C64" s="6">
        <v>12168991.722060896</v>
      </c>
      <c r="D64" s="6"/>
      <c r="E64" s="6">
        <v>1506813</v>
      </c>
      <c r="F64" s="6">
        <f t="shared" si="2"/>
        <v>13675804.722060896</v>
      </c>
    </row>
    <row r="65" spans="1:8" ht="12.75">
      <c r="A65" s="18"/>
      <c r="B65" s="18"/>
      <c r="C65" s="10">
        <f>SUM(C55:C64)</f>
        <v>177985131.94639584</v>
      </c>
      <c r="D65" s="10">
        <f>SUM(D55:D64)</f>
        <v>39979767.05999999</v>
      </c>
      <c r="E65" s="10">
        <f>SUM(E55:E64)</f>
        <v>39979767.05999999</v>
      </c>
      <c r="F65" s="10">
        <f>SUM(F55:F64)</f>
        <v>177985131.9463958</v>
      </c>
      <c r="G65" s="13"/>
      <c r="H65" s="13"/>
    </row>
    <row r="66" spans="1:6" ht="12.75">
      <c r="A66" s="7"/>
      <c r="B66" s="8"/>
      <c r="C66" s="8"/>
      <c r="D66" s="8"/>
      <c r="E66" s="8"/>
      <c r="F66" s="8"/>
    </row>
    <row r="67" spans="1:6" ht="12.75">
      <c r="A67" s="19" t="s">
        <v>12</v>
      </c>
      <c r="B67" s="19"/>
      <c r="C67" s="19"/>
      <c r="D67" s="19"/>
      <c r="E67" s="19"/>
      <c r="F67" s="19"/>
    </row>
    <row r="68" spans="1:6" ht="51" customHeight="1">
      <c r="A68" s="21" t="s">
        <v>63</v>
      </c>
      <c r="B68" s="21"/>
      <c r="C68" s="21"/>
      <c r="D68" s="21"/>
      <c r="E68" s="21"/>
      <c r="F68" s="21"/>
    </row>
    <row r="69" spans="1:6" ht="12.75">
      <c r="A69" s="9"/>
      <c r="B69" s="9"/>
      <c r="C69" s="9"/>
      <c r="D69" s="9"/>
      <c r="E69" s="9"/>
      <c r="F69" s="9"/>
    </row>
    <row r="70" spans="1:6" ht="15" customHeight="1">
      <c r="A70" s="9"/>
      <c r="B70" s="9"/>
      <c r="C70" s="9"/>
      <c r="D70" s="9"/>
      <c r="E70" s="9"/>
      <c r="F70" s="9"/>
    </row>
    <row r="71" spans="1:6" ht="12.75">
      <c r="A71" s="9"/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6" ht="25.5">
      <c r="A73" s="15" t="s">
        <v>10</v>
      </c>
      <c r="B73" s="14"/>
      <c r="C73" s="15" t="s">
        <v>15</v>
      </c>
      <c r="D73" s="14"/>
      <c r="E73" s="17" t="s">
        <v>11</v>
      </c>
      <c r="F73" s="17"/>
    </row>
    <row r="74" spans="1:6" ht="12.75">
      <c r="A74" s="15"/>
      <c r="B74" s="14"/>
      <c r="C74" s="15"/>
      <c r="D74" s="14"/>
      <c r="E74" s="15"/>
      <c r="F74" s="15"/>
    </row>
    <row r="75" spans="1:6" ht="12.75">
      <c r="A75" s="15"/>
      <c r="B75" s="14"/>
      <c r="C75" s="15"/>
      <c r="D75" s="14"/>
      <c r="E75" s="15"/>
      <c r="F75" s="15"/>
    </row>
    <row r="76" spans="1:6" ht="12.75">
      <c r="A76" s="15"/>
      <c r="B76" s="14"/>
      <c r="C76" s="15"/>
      <c r="D76" s="14"/>
      <c r="E76" s="15"/>
      <c r="F76" s="15"/>
    </row>
    <row r="77" spans="1:6" ht="12.75">
      <c r="A77" s="15"/>
      <c r="B77" s="14"/>
      <c r="C77" s="15"/>
      <c r="D77" s="14"/>
      <c r="E77" s="15"/>
      <c r="F77" s="15"/>
    </row>
    <row r="78" spans="1:6" ht="12.75">
      <c r="A78" s="15"/>
      <c r="B78" s="14"/>
      <c r="C78" s="15"/>
      <c r="D78" s="14"/>
      <c r="E78" s="15"/>
      <c r="F78" s="15"/>
    </row>
    <row r="79" spans="1:6" ht="12.75">
      <c r="A79" s="15"/>
      <c r="B79" s="14"/>
      <c r="C79" s="15"/>
      <c r="D79" s="14"/>
      <c r="E79" s="15"/>
      <c r="F79" s="15"/>
    </row>
    <row r="84" spans="1:6" ht="14.25">
      <c r="A84"/>
      <c r="B84"/>
      <c r="C84"/>
      <c r="D84"/>
      <c r="E84"/>
      <c r="F84"/>
    </row>
    <row r="85" spans="1:5" ht="25.5" customHeight="1">
      <c r="A85" s="17" t="s">
        <v>33</v>
      </c>
      <c r="B85" s="17"/>
      <c r="D85" s="17" t="s">
        <v>34</v>
      </c>
      <c r="E85" s="17"/>
    </row>
  </sheetData>
  <sheetProtection/>
  <mergeCells count="21">
    <mergeCell ref="A6:F6"/>
    <mergeCell ref="A21:F21"/>
    <mergeCell ref="A22:F22"/>
    <mergeCell ref="E73:F73"/>
    <mergeCell ref="A68:F68"/>
    <mergeCell ref="A36:B36"/>
    <mergeCell ref="A47:F47"/>
    <mergeCell ref="A45:B45"/>
    <mergeCell ref="A39:F39"/>
    <mergeCell ref="A1:F1"/>
    <mergeCell ref="A2:F2"/>
    <mergeCell ref="A3:F3"/>
    <mergeCell ref="A19:B19"/>
    <mergeCell ref="A4:F4"/>
    <mergeCell ref="A38:F38"/>
    <mergeCell ref="A85:B85"/>
    <mergeCell ref="D85:E85"/>
    <mergeCell ref="A65:B65"/>
    <mergeCell ref="A67:F67"/>
    <mergeCell ref="A51:F51"/>
    <mergeCell ref="A48:F48"/>
  </mergeCells>
  <printOptions horizontalCentered="1"/>
  <pageMargins left="0.236220472440945" right="0.236220472440945" top="0.75" bottom="0.75" header="0.31496062992126" footer="0.31496062992126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 Vasquez</dc:creator>
  <cp:keywords/>
  <dc:description/>
  <cp:lastModifiedBy>Rebeca Vasquez</cp:lastModifiedBy>
  <cp:lastPrinted>2018-01-09T22:02:54Z</cp:lastPrinted>
  <dcterms:created xsi:type="dcterms:W3CDTF">2012-01-10T15:15:40Z</dcterms:created>
  <dcterms:modified xsi:type="dcterms:W3CDTF">2018-01-09T22:03:55Z</dcterms:modified>
  <cp:category/>
  <cp:version/>
  <cp:contentType/>
  <cp:contentStatus/>
</cp:coreProperties>
</file>