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0730" windowHeight="9480" activeTab="1"/>
  </bookViews>
  <sheets>
    <sheet name="Gráfico1" sheetId="1" r:id="rId1"/>
    <sheet name="MIAA 01-2013" sheetId="2" r:id="rId2"/>
    <sheet name="Hoja2" sheetId="3" r:id="rId3"/>
    <sheet name="Hoja3" sheetId="4" r:id="rId4"/>
    <sheet name="Hoja4" sheetId="5" r:id="rId5"/>
    <sheet name="Hoja5" sheetId="6" r:id="rId6"/>
  </sheets>
  <definedNames>
    <definedName name="_xlnm.Print_Area" localSheetId="1">'MIAA 01-2013'!$A$1:$F$341</definedName>
    <definedName name="_xlnm.Print_Titles" localSheetId="1">'MIAA 01-2013'!$A:$F,'MIAA 01-2013'!$1:$5</definedName>
  </definedNames>
  <calcPr fullCalcOnLoad="1"/>
</workbook>
</file>

<file path=xl/sharedStrings.xml><?xml version="1.0" encoding="utf-8"?>
<sst xmlns="http://schemas.openxmlformats.org/spreadsheetml/2006/main" count="446" uniqueCount="251">
  <si>
    <t>MUNICIPALIDAD DE SANTA ANA</t>
  </si>
  <si>
    <t>DIRECCIÓN HACIENDA MUNICIPAL</t>
  </si>
  <si>
    <t>NOMBRE DE LA CUENTA</t>
  </si>
  <si>
    <t>SALDO DISPONIBLE</t>
  </si>
  <si>
    <t>SUMA QUE SE REBAJA</t>
  </si>
  <si>
    <t>SUMA QUE SE AUMENTA</t>
  </si>
  <si>
    <t>NUEVO SALDO DISPONIBLE</t>
  </si>
  <si>
    <t>ASIENTO Nº 1</t>
  </si>
  <si>
    <t>ASIENTO Nº 2</t>
  </si>
  <si>
    <t>ASIENTO Nº 3</t>
  </si>
  <si>
    <t>ASIENTO Nº 4</t>
  </si>
  <si>
    <t>a)      Justificación del movimiento presupuestario que se realiza</t>
  </si>
  <si>
    <t xml:space="preserve">CÓDIGO </t>
  </si>
  <si>
    <t>Salario Escolar</t>
  </si>
  <si>
    <t>ASIENTO Nº 5</t>
  </si>
  <si>
    <t>ASIENTO Nº 6</t>
  </si>
  <si>
    <t>ASIENTO Nº 7</t>
  </si>
  <si>
    <t>ASIENTO Nº 8</t>
  </si>
  <si>
    <t>ASIENTO Nº 9</t>
  </si>
  <si>
    <t>01,01,00,03,04</t>
  </si>
  <si>
    <t>Prestaciones Legales</t>
  </si>
  <si>
    <t>MODIFICACIONES DE UN MISMO PROGRAMA</t>
  </si>
  <si>
    <t>Ayudas a funcionarios</t>
  </si>
  <si>
    <t>Retribución por años servidos</t>
  </si>
  <si>
    <t>02,10,01,00,03,01</t>
  </si>
  <si>
    <t>Contrib. Pat. a Otros Fondos Adm por Otros E.P.</t>
  </si>
  <si>
    <t>02,10,01,00,03,03</t>
  </si>
  <si>
    <t>02,10,01,00,04,01</t>
  </si>
  <si>
    <t>02,10,01,00,04,05</t>
  </si>
  <si>
    <t>02,10,01,00,05,01</t>
  </si>
  <si>
    <t>02,10,01,00,05,02</t>
  </si>
  <si>
    <t>02,10,01,00,05,03</t>
  </si>
  <si>
    <t>02,10,01,06,02,03</t>
  </si>
  <si>
    <t>MODIFICACIONES DE PROGRAMA A PROGRAMA</t>
  </si>
  <si>
    <t>ASIENTO Nº 10</t>
  </si>
  <si>
    <t>ASIENTO Nº 11</t>
  </si>
  <si>
    <t>ASIENTO Nº 12</t>
  </si>
  <si>
    <t>ASIENTO Nº 13</t>
  </si>
  <si>
    <t>MODIFICACIÓN PRESUPUESTARIA 02-2013</t>
  </si>
  <si>
    <t>02,03,00,03,04</t>
  </si>
  <si>
    <t>02,03,00,03,01</t>
  </si>
  <si>
    <t>Retribiución por años servidos</t>
  </si>
  <si>
    <t>Se realiza la modificaciòn presupuestaria solicitada por la Administradora de Salarios para presupuestar dos anualidades que le fueron reconocidas al señor Juan Carlos Rodríguez, quien labora en el Servicios de Mantenimiento de Caminos, no se incluyen las cargas patronales ya que se encuentran presupuestadas en el saldo del Salario Escolar, según consta en el Oficio Nº MSA--AS-03-011-13. Además se incluye las liquidaciones de los señores Lorenzo Baltodano Herrera y Luis Paulino Ramírez quienes laboraron para el Servicios de Mantenimiento de Caminos, segùn se indica en el Oficio Nº MSA-AS-03-008-13.</t>
  </si>
  <si>
    <t>02,03,06,03,01</t>
  </si>
  <si>
    <t>01,01,00,03,01</t>
  </si>
  <si>
    <t>01,01,00,04,01</t>
  </si>
  <si>
    <t>01,01,00,04,05</t>
  </si>
  <si>
    <t>01,01,00,05,01</t>
  </si>
  <si>
    <t>01,01,00,05,02</t>
  </si>
  <si>
    <t>01,01,00,05,03</t>
  </si>
  <si>
    <t>01,01,06,02,03</t>
  </si>
  <si>
    <t>Décimotercer mes</t>
  </si>
  <si>
    <t>Contrib. Patronal Banco Pop 0,5%</t>
  </si>
  <si>
    <t>Contrib. Patronal Seguro Pensiones 4,75%</t>
  </si>
  <si>
    <t xml:space="preserve">Aporte Pat. Rég. Oblig. Pensiones Complem. </t>
  </si>
  <si>
    <t xml:space="preserve">Contrib. Pat. al Seguro de Salud de la C.C.S.S. </t>
  </si>
  <si>
    <t>01,01,06,03,01</t>
  </si>
  <si>
    <t>03,01,02,05,02,01</t>
  </si>
  <si>
    <t>Construcción Centro Diurno Ensueños de Oro y Centro Joaquín y Ana</t>
  </si>
  <si>
    <t>03,02,00,05,02,02</t>
  </si>
  <si>
    <t>Construcción Calle Parra, II Etapa</t>
  </si>
  <si>
    <t>02,03,05,01,99</t>
  </si>
  <si>
    <t>Maquinaria y Equipo Diverso</t>
  </si>
  <si>
    <t>Se realiza la modificación presupuestaria solicitada por la Ing. Emilia Jiménez, para dar contenido presupuestario a la cuenta Maquinaria y Equipo Diverso, para la compra de dos cajas de captaluces de color amarillo y rojo ya que se requieren instalar en la ampliación del túnel de Pozos, según se indica en el Oficio Nº MSA--DIO-SO-03-034-13.</t>
  </si>
  <si>
    <t>01,02,00,03,04</t>
  </si>
  <si>
    <t>Salario Escolar (Auditoría)</t>
  </si>
  <si>
    <t>02,01,00,03,04</t>
  </si>
  <si>
    <t>Salario Escolar (Aseo de Vìas)</t>
  </si>
  <si>
    <t>02,04,00,03,04</t>
  </si>
  <si>
    <t>Salario Escolar (Cementerio)</t>
  </si>
  <si>
    <t>02,05,00,03,04</t>
  </si>
  <si>
    <t>Salario Escolar (Parques)</t>
  </si>
  <si>
    <t>02,02,00,03,04</t>
  </si>
  <si>
    <t>Salario Escolar (Recolección)</t>
  </si>
  <si>
    <t>Otras prestaciones a terceras personas (Auditoría)</t>
  </si>
  <si>
    <t>02,01,06,03,99</t>
  </si>
  <si>
    <t>01,02,06,03,99</t>
  </si>
  <si>
    <t>Otras prestaciones a terceras personas (Aseo de Vías)</t>
  </si>
  <si>
    <t>Otras prestaciones a terceras personas (Cementerio)</t>
  </si>
  <si>
    <t>02,05,06,03,99</t>
  </si>
  <si>
    <t>Otras prestaciones a terceras personas (Parques)</t>
  </si>
  <si>
    <t>02,02,06,03,99</t>
  </si>
  <si>
    <t>Otras prestaciones a terceras personas (Recolección)</t>
  </si>
  <si>
    <t>Se realiza la modificación presupuestaria solicitada por la Administradora de Salarios, vía correo electrónico, para reforzar las cuentas de Otras prestaciones a terceras personas, cuenta de la cual se paga los subsidios por incapacidades.</t>
  </si>
  <si>
    <t>Bienes Intangibles</t>
  </si>
  <si>
    <t>02,10,05,05,99,03</t>
  </si>
  <si>
    <t>02,10,05,01,05,01</t>
  </si>
  <si>
    <t>Transporte dentro del país</t>
  </si>
  <si>
    <t>02,09,02,01,04,99</t>
  </si>
  <si>
    <t>Otros servicios de gestión de apoyo</t>
  </si>
  <si>
    <t>Se realiza la modificación solicitada por la Directora Administrativa, para reforzar la cuenta de Otros Servicios de Gestión y Apoyo para el pago del coreógrafo para el grupo de baile de la Asociación de Bailes Folclóricos Celajes, según se indica en la Solicitud de Modificación Interna Nº 03-2013.</t>
  </si>
  <si>
    <t>02,09,01,01,04,99</t>
  </si>
  <si>
    <t>Otros Servicios de Gestión y Apoyo</t>
  </si>
  <si>
    <t>02,09,01,00,01,03</t>
  </si>
  <si>
    <t>Servicios Especiales</t>
  </si>
  <si>
    <t>02,09,01,00,04,01</t>
  </si>
  <si>
    <t>02,09,01,00,04,05</t>
  </si>
  <si>
    <t>02,09,01,00,05,01</t>
  </si>
  <si>
    <t>02,09,01,00,05,02</t>
  </si>
  <si>
    <t>02,09,01,00,05,03</t>
  </si>
  <si>
    <t>Contrib. Pat. al Seguro de Salud de la C.C.S.S. 9,25%</t>
  </si>
  <si>
    <t>02,09,01,06,02,03</t>
  </si>
  <si>
    <t>02,09,01,00,03,03</t>
  </si>
  <si>
    <t>Decimotercer mes</t>
  </si>
  <si>
    <t>Se realiza la modificaciòn presupuestaria solicitada por la Directora Administrativa, para la creación de una plaza por medio tiempo en Servicios Esspeciales de Recepcionista para el EMAI, dicha plaza se requiere ya que por el crecimiento en la cantidad de estudiantes que ha tenido la Escuela se ha generado un aumento en las labores administrativas lo que hace necesario contar con personal de planta que atienda las solicitudes y consultas de los estudiantes y padres de familia, según se indica en la Solicitud de Modificación Presupuestaria Nº 04-2013.</t>
  </si>
  <si>
    <t>01,01,01,04,02</t>
  </si>
  <si>
    <t>Servicios Jurídicos</t>
  </si>
  <si>
    <t>01,01,01,07,01</t>
  </si>
  <si>
    <t>Actividades de Capacitación</t>
  </si>
  <si>
    <t>01,01,01,07,02</t>
  </si>
  <si>
    <t>Actividades protocolarias y sociales</t>
  </si>
  <si>
    <t>01,03,01,08,08</t>
  </si>
  <si>
    <t>Mantenimiento y repararación de equipo y programas de cómputo</t>
  </si>
  <si>
    <t>02,28,02,99,03</t>
  </si>
  <si>
    <t>Productos de papel cartón e impresos</t>
  </si>
  <si>
    <t>02,28,05,01,99</t>
  </si>
  <si>
    <t>Maquinaria y equipo diverso</t>
  </si>
  <si>
    <t>Otros servicios de gestión y apoyo</t>
  </si>
  <si>
    <t>02,09,02,01,07,02</t>
  </si>
  <si>
    <t>01,01,00,02,05</t>
  </si>
  <si>
    <t>Dietas</t>
  </si>
  <si>
    <t>01,03,05,01,05</t>
  </si>
  <si>
    <t>Equipo y programas de còmputo</t>
  </si>
  <si>
    <t>01,03,05,99,03</t>
  </si>
  <si>
    <t>Salario escolar</t>
  </si>
  <si>
    <t>02,03,02,01,04</t>
  </si>
  <si>
    <t>Tintas pinturas y diluyentes</t>
  </si>
  <si>
    <t>02,03,02,03,99</t>
  </si>
  <si>
    <t>Otros materiales de uso en la construcción</t>
  </si>
  <si>
    <t>02,03,01,04,99</t>
  </si>
  <si>
    <t>02,10,05,02,02,03</t>
  </si>
  <si>
    <t>Alimentos y bebidas</t>
  </si>
  <si>
    <t>02,10,05,02,03,01</t>
  </si>
  <si>
    <t>Materiales y productos metálicos</t>
  </si>
  <si>
    <t>02,10,05,02,99,04</t>
  </si>
  <si>
    <t>Textiles y vestuarios</t>
  </si>
  <si>
    <t>02,10,05,02,99,03</t>
  </si>
  <si>
    <t>02,10,05,01,01,99</t>
  </si>
  <si>
    <t>Otros Alquileres</t>
  </si>
  <si>
    <t>02,10,05,01,04,99</t>
  </si>
  <si>
    <t>Se realiza la modificación presupuestaria solicitada por el Encargado de Gestión Cultural, para reforzar las cuentas de Otros Alquileres y Otros Servicios de Gestión y Apoyo para dar seguimiento a las actividades culturales programadas para este año (Festival Folclórico, Peñas Culturales) a la vez se estará implementando un  proyecto de plataforma tecnológica "SICULTURA" del Ministerio de Cultura Juventud y Deportes, según se indica en el Oficio MSA-DS-GCC-03-053-13.</t>
  </si>
  <si>
    <t>02,10,05,02,03,04</t>
  </si>
  <si>
    <t>03,01,01,05,01,99</t>
  </si>
  <si>
    <t>Construcción y Equipamiento Centro de Cuido y Desarrollo Infantil</t>
  </si>
  <si>
    <t>03,01,01,05,01,05</t>
  </si>
  <si>
    <t>Equipo y programas de cómputo</t>
  </si>
  <si>
    <t>03,01,01,05,01,04</t>
  </si>
  <si>
    <t>Equipo y mobiliario de oficina</t>
  </si>
  <si>
    <t>03,01,01,05,01,01</t>
  </si>
  <si>
    <t>Maquinaria y Equipo de Producción</t>
  </si>
  <si>
    <t>03,01,01,05,01,06</t>
  </si>
  <si>
    <t>Equipo sanitario de laboratorio e investigación</t>
  </si>
  <si>
    <t>03,01,01,05,01,03</t>
  </si>
  <si>
    <t>Equipo de Comunicación</t>
  </si>
  <si>
    <t>03,01,01,05,99,03</t>
  </si>
  <si>
    <t>03,01,01,05,01,07</t>
  </si>
  <si>
    <t>Equipo y mobiliario educacional deportivo y recreativo</t>
  </si>
  <si>
    <t>Se realiza la modificación solicitada por la Proveedora Municipal, vía correo electrónico, para asignar el contenido presupuestario necesario para la equipamiento del Centro de Cuido y Desarrollo Infantil.</t>
  </si>
  <si>
    <t>Suplencias</t>
  </si>
  <si>
    <t>02,25,00,03,04</t>
  </si>
  <si>
    <t>Se realiza la modificación presupuestaria solicitada por la Administradora de Salarios, vía correo electrónico, para reforzar las cuentas de suplencias de los servicios de Aseo de Vías y Medio Ambiente.</t>
  </si>
  <si>
    <t>ASIENTO Nº 14</t>
  </si>
  <si>
    <t>03,02,25,05,02,02</t>
  </si>
  <si>
    <t>Construcción Puente la Cañada</t>
  </si>
  <si>
    <t>Construcción Puente la Caraña</t>
  </si>
  <si>
    <t>03,02,11,05,02,02</t>
  </si>
  <si>
    <t>Se realiza la modificación ya que por error en la Modificación Presupuestaria 01-2013 se incluyó el proyecto Construcción Puente La Caraña siendo el nombre correcto Construcción Puente La Cañada-</t>
  </si>
  <si>
    <t>ASIENTO Nº 15</t>
  </si>
  <si>
    <t>02,23,00,03,04</t>
  </si>
  <si>
    <t>02,23,06,03,01</t>
  </si>
  <si>
    <t>02,23,00,03,01</t>
  </si>
  <si>
    <t>Retribución de años servidos</t>
  </si>
  <si>
    <t>Se realiza la modificación Presupuestaria solicitada por la Administradora de Salarios para presupuestar las anualidades de dos funcionarios de la Policia Municipal, segùn se indica en el correo electrònico y en el oficio MSA-AS-03-019-13.</t>
  </si>
  <si>
    <t>ASIENTO Nº 16</t>
  </si>
  <si>
    <t>02,04,01,07,01</t>
  </si>
  <si>
    <t>Contrib. Pat. al Seguro de Salud de la C.C.S.S.</t>
  </si>
  <si>
    <t>Contrib. Patronal Banco Pop</t>
  </si>
  <si>
    <t>Contrib. Patronal Seguro Pensiones</t>
  </si>
  <si>
    <t>Aporte Pat. Rég. Obligatorio Pensiones Complem.</t>
  </si>
  <si>
    <t>02,04,00,01,05</t>
  </si>
  <si>
    <t>02,04,00,03,03</t>
  </si>
  <si>
    <t>02,04,06,02,03</t>
  </si>
  <si>
    <t>02,04,00,03,99</t>
  </si>
  <si>
    <t>Otros incentivos salariales</t>
  </si>
  <si>
    <t>Se realiza la modificación Presupuestaria solicitada por la Administradora de Salarios y el Administrador de Cementerios para reforzar la cuenta de suplencias de Cementerios, segùn se indica en el correo electrònico recibido.</t>
  </si>
  <si>
    <t>ASIENTO Nº 17</t>
  </si>
  <si>
    <t>ASIENTO Nº 18</t>
  </si>
  <si>
    <t>Se realiza la modificación presupuestaria solicitada por la Administradora de Salarios para presupuestar las anualidades de la persona que nombro en la plaza de asistente de Trabajo Social, según se indica en el oficio MSA-AS-03-011-13.</t>
  </si>
  <si>
    <t>ASIENTO Nº 19</t>
  </si>
  <si>
    <t>02,10,08,02,01,01</t>
  </si>
  <si>
    <t>Combustibles y lubricantes</t>
  </si>
  <si>
    <t>02,10,08,02,01,04</t>
  </si>
  <si>
    <t>02,10,08,02,02,02</t>
  </si>
  <si>
    <t>Productos agroforestales</t>
  </si>
  <si>
    <t>02,10,08,02,03,03</t>
  </si>
  <si>
    <t>Maderas y sus derivados</t>
  </si>
  <si>
    <t>02,10,08,02,03,06</t>
  </si>
  <si>
    <t>Materiales y productos de plástico</t>
  </si>
  <si>
    <t>02,10,08,02,04,01</t>
  </si>
  <si>
    <t xml:space="preserve">Herramientas e instrumentos </t>
  </si>
  <si>
    <t>Útiles y materiales de oficina y de cómputo</t>
  </si>
  <si>
    <t>02,10,08,02,99,04</t>
  </si>
  <si>
    <t>02,10,08,02,99,06</t>
  </si>
  <si>
    <t>Ùtiles y materiales de reguardo y seguridad</t>
  </si>
  <si>
    <t>02,10,08,02,99,07</t>
  </si>
  <si>
    <t>Útiles y materiales de cocina y comedor</t>
  </si>
  <si>
    <t>02,10,08,02,99,01</t>
  </si>
  <si>
    <t>02,10,08,02,01,99</t>
  </si>
  <si>
    <t>Otros productos quìmicos</t>
  </si>
  <si>
    <t>02,10,08,02,05,99</t>
  </si>
  <si>
    <t>Otros bienes para la comercialización y producción</t>
  </si>
  <si>
    <t>02,10,08,01,04,03</t>
  </si>
  <si>
    <t>Servicios de Ingeniería</t>
  </si>
  <si>
    <t>ASIENTO Nº 20</t>
  </si>
  <si>
    <t>02,05,00,05,01</t>
  </si>
  <si>
    <t>Se realiza la modificación Presupuestaria solicitada por la Administradora de Salarios, vía correo electrónico,  para reforzar la cuenta de suplencias del  Servicios de Mantenimiento de Parques.</t>
  </si>
  <si>
    <t>02,05,00,03,99</t>
  </si>
  <si>
    <t>02,05,00,03,03</t>
  </si>
  <si>
    <t>02,09,01,01,08,99</t>
  </si>
  <si>
    <t xml:space="preserve">Mantenimiento de otros equipos </t>
  </si>
  <si>
    <t>02,09,01,01,01,99</t>
  </si>
  <si>
    <t>02,09,01,01,08,01</t>
  </si>
  <si>
    <t>Mantenimiento de edificios y locales</t>
  </si>
  <si>
    <t>Se realiza la modificación presupuestaria solicitada por la señora Patricia Madrigal del EMAI, vía correo electrónico, para reforzar la cuenta de Mantenimiento de Edificios y Locales para cambiar el piso del Auditorio.</t>
  </si>
  <si>
    <t>ASIENTO Nº 21</t>
  </si>
  <si>
    <t>03,07,00,05,03,01</t>
  </si>
  <si>
    <t>Compra de terreno para Predio Municipal</t>
  </si>
  <si>
    <t>Compra de terreno para obra de bien social</t>
  </si>
  <si>
    <t>Se realiza la modificación presupuestaria dado que el Presupuesto Ordinario se incluyo la suma de 501 millones de colones como superàvit específico, dentro lo cual se incluyó la suma de 210 millones del proyecto Construcción Centro Diurno Ensueños de Oro y Centro Joaquín y Ana y dado que ese ingreso al final no se dio se procece a realizar la modificaciòn por ese monto tomando en cuenta el superávit indicado en la liquidación presupuestaria 2012-</t>
  </si>
  <si>
    <t>Se realiza la modificación presupuestaria solicitada por la Directora Administrativa para reforzar la cuenta de Mantenimiento y reparación de equipo y programas de cómputo para cubrir los el servicio de mantenimiento mensual y las actualizaciones al sistema de DECSIS, según conta en la Solicitud de Modificación Presupuestaria Nº 05-2013.</t>
  </si>
  <si>
    <t>Se realiza la modificación presupuestaria solicitada por la Directora Administrativa, para presupuestar una ayuda para la Dirección Regional del MEP para un proyecto de diseño y vectorización de imágenes  para el desarrollo de juegos didácticos de mesa, según conta en la Solicitud de Modificación Presupuestaria Nº 07-2013.</t>
  </si>
  <si>
    <t>Se realiza la modificación presupuestaria solicitada por la Directora Administrativa, para reforzar la cuenta de Equipo y Programas de Cómputo para la compra de 65 baterías para el banco de baterias de los servidores que actualmente se encuentran en mal estado y para cambiar algunas UPS que están dañadas, además se  refuerza la cuenta de Bienes Intangibles para la compra de una licencia SQL-Server necesarias para la instalación e implementación del nuevo Sistema Financiero Exactus. Según consta en la Solicitud de Modificación Presupuestaria Nº 08-2013.</t>
  </si>
  <si>
    <t>Se realiza la modificación presupuestaria solicitada por la Directrora  Administrativa, para dar contenido presupuestario a la cuenta de Otros Servicios de Gestión y Apoyo para maquilar alambre galvanizado y convertirlo en malla de ciclón  galvanizada, el alalmbre con que se cuenta fue donado a la Municipalidad. Según consta en la Solicitud de Modificación Presupuestaria Nº 09-2013.</t>
  </si>
  <si>
    <t>02,28,01,04,03</t>
  </si>
  <si>
    <t>02,28,01,07,01</t>
  </si>
  <si>
    <t>Construcción puente Outlet's y obras adicionales</t>
  </si>
  <si>
    <t>Se realiza la modificación presupuestaria solicitada por la Directora Administrativa para dar contenido presupuestario a la cuenta de Maquinaria y Equipo Diverso para la compra de una cámara digital para el Comité Local de Emergencias y para dar contenido presupuestario a la cuenta de Actividades de Capacitación  para poder llevar a cabo la programación  de tallerres sobre manejo y funcionamiento del Sistema de Alarma Temprana en la cuenta del Río Uruca, según conta en la Solicitud de Modificación Presupuestaria Nº 06-2013 y en la Nº 10-2013.</t>
  </si>
  <si>
    <t xml:space="preserve"> ALCALDE MUNICIPAL </t>
  </si>
  <si>
    <t xml:space="preserve"> DIRECTOR DE HACIENDA </t>
  </si>
  <si>
    <t>CONTADOR MUNICIPAL</t>
  </si>
  <si>
    <t>ENCARGADA DE PRESUPUESTO</t>
  </si>
  <si>
    <t>TESORERO MUNICIPAL</t>
  </si>
  <si>
    <t>APROBADA POR EL CONCEJO MUNICIPAL EN LA SESIÓN EXTRAORDINARIA Nº 75, CELEBRADA EL 23 DE MAYO 2013</t>
  </si>
  <si>
    <t>02,01,00,01,05</t>
  </si>
  <si>
    <t>02,25,00,01,05</t>
  </si>
  <si>
    <t>02,04,00,04,01</t>
  </si>
  <si>
    <t>02,04,00,04,05</t>
  </si>
  <si>
    <t>02,04,00,05,01</t>
  </si>
  <si>
    <t>02,04,00,05,02</t>
  </si>
  <si>
    <t>02,04,00,05,03</t>
  </si>
  <si>
    <t>Se realiza la modificación para dar contenido presupuestario para el proyecto Huertos Urbanos en Santa Ana, el cual es presentado por los funcionario Raquel Hernández y Esteban Balmaceda.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</si>
</sst>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5">
    <font>
      <sz val="11"/>
      <name val="Arial"/>
      <family val="0"/>
    </font>
    <font>
      <sz val="8"/>
      <name val="Arial"/>
      <family val="2"/>
    </font>
    <font>
      <b/>
      <sz val="10"/>
      <name val="Arial"/>
      <family val="2"/>
    </font>
    <font>
      <sz val="10"/>
      <name val="Arial"/>
      <family val="2"/>
    </font>
    <font>
      <sz val="10"/>
      <color indexed="8"/>
      <name val="Arial"/>
      <family val="2"/>
    </font>
    <font>
      <b/>
      <sz val="11"/>
      <name val="Arial"/>
      <family val="2"/>
    </font>
    <font>
      <b/>
      <sz val="12"/>
      <name val="Arial"/>
      <family val="2"/>
    </font>
    <font>
      <sz val="10"/>
      <color indexed="8"/>
      <name val="Calibri"/>
      <family val="0"/>
    </font>
    <font>
      <sz val="9.2"/>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
      <patternFill patternType="solid">
        <fgColor rgb="FFC0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9">
    <xf numFmtId="0" fontId="0" fillId="0" borderId="0" xfId="0" applyAlignment="1">
      <alignment/>
    </xf>
    <xf numFmtId="0" fontId="3" fillId="0" borderId="0" xfId="0" applyFont="1" applyAlignment="1">
      <alignment vertical="center"/>
    </xf>
    <xf numFmtId="0" fontId="2" fillId="33" borderId="10"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xf>
    <xf numFmtId="0" fontId="3" fillId="0" borderId="0" xfId="0" applyFont="1" applyAlignment="1">
      <alignment horizontal="justify" vertical="center" wrapText="1"/>
    </xf>
    <xf numFmtId="4" fontId="3" fillId="0" borderId="0" xfId="0" applyNumberFormat="1" applyFont="1" applyAlignment="1">
      <alignment vertical="center"/>
    </xf>
    <xf numFmtId="0" fontId="4" fillId="0" borderId="10" xfId="51" applyFont="1" applyBorder="1" applyAlignment="1">
      <alignment vertical="center"/>
      <protection/>
    </xf>
    <xf numFmtId="4" fontId="4" fillId="0" borderId="10" xfId="51" applyNumberFormat="1" applyFont="1" applyBorder="1" applyAlignment="1">
      <alignment vertical="center"/>
      <protection/>
    </xf>
    <xf numFmtId="4" fontId="2" fillId="34" borderId="10" xfId="0" applyNumberFormat="1" applyFont="1" applyFill="1" applyBorder="1" applyAlignment="1" applyProtection="1">
      <alignment horizontal="right" vertical="center" wrapText="1"/>
      <protection/>
    </xf>
    <xf numFmtId="0" fontId="3" fillId="35" borderId="0" xfId="0" applyFont="1" applyFill="1" applyAlignment="1">
      <alignment vertical="center"/>
    </xf>
    <xf numFmtId="171" fontId="3" fillId="35" borderId="0" xfId="46" applyFont="1" applyFill="1" applyAlignment="1">
      <alignment vertical="center"/>
    </xf>
    <xf numFmtId="10" fontId="3" fillId="35" borderId="0" xfId="0" applyNumberFormat="1" applyFont="1" applyFill="1" applyAlignment="1">
      <alignment vertical="center"/>
    </xf>
    <xf numFmtId="0" fontId="4" fillId="0" borderId="10" xfId="51" applyFont="1" applyBorder="1" applyAlignment="1">
      <alignment vertical="center" wrapText="1"/>
      <protection/>
    </xf>
    <xf numFmtId="0" fontId="2" fillId="36" borderId="11" xfId="0" applyNumberFormat="1" applyFont="1" applyFill="1" applyBorder="1" applyAlignment="1" applyProtection="1">
      <alignment horizontal="center" vertical="center" wrapText="1"/>
      <protection/>
    </xf>
    <xf numFmtId="49" fontId="3" fillId="35" borderId="10" xfId="0" applyNumberFormat="1" applyFont="1" applyFill="1" applyBorder="1" applyAlignment="1">
      <alignment vertical="center" wrapText="1"/>
    </xf>
    <xf numFmtId="4" fontId="4" fillId="0" borderId="10" xfId="51" applyNumberFormat="1" applyFont="1" applyBorder="1" applyAlignment="1">
      <alignment vertical="center" wrapText="1"/>
      <protection/>
    </xf>
    <xf numFmtId="0" fontId="3" fillId="0" borderId="0" xfId="0" applyFont="1" applyAlignment="1">
      <alignment vertical="center" wrapText="1"/>
    </xf>
    <xf numFmtId="0" fontId="4" fillId="0" borderId="13" xfId="51" applyFont="1" applyBorder="1" applyAlignment="1">
      <alignment vertical="center"/>
      <protection/>
    </xf>
    <xf numFmtId="0" fontId="3" fillId="35" borderId="10" xfId="0" applyFont="1" applyFill="1" applyBorder="1" applyAlignment="1">
      <alignment vertical="center" wrapText="1"/>
    </xf>
    <xf numFmtId="4" fontId="3" fillId="35" borderId="10" xfId="0" applyNumberFormat="1" applyFont="1" applyFill="1" applyBorder="1" applyAlignment="1" applyProtection="1">
      <alignment horizontal="right" vertical="center" wrapText="1"/>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34" borderId="11" xfId="0" applyNumberFormat="1" applyFont="1" applyFill="1" applyBorder="1" applyAlignment="1" applyProtection="1">
      <alignment horizontal="left" vertical="center" wrapText="1"/>
      <protection/>
    </xf>
    <xf numFmtId="0" fontId="2" fillId="34" borderId="13" xfId="0" applyNumberFormat="1" applyFont="1" applyFill="1" applyBorder="1" applyAlignment="1" applyProtection="1">
      <alignment horizontal="left" vertical="center" wrapText="1"/>
      <protection/>
    </xf>
    <xf numFmtId="0" fontId="2" fillId="0" borderId="0" xfId="0" applyFont="1" applyAlignment="1">
      <alignment horizontal="left" vertical="center"/>
    </xf>
    <xf numFmtId="0" fontId="3" fillId="0" borderId="0" xfId="0" applyFont="1" applyAlignment="1">
      <alignment horizontal="justify" vertical="center" wrapText="1"/>
    </xf>
    <xf numFmtId="0" fontId="44" fillId="37" borderId="0" xfId="0" applyFont="1" applyFill="1" applyAlignment="1">
      <alignment horizontal="center" vertical="center"/>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left" vertical="center" wrapText="1"/>
      <protection/>
    </xf>
    <xf numFmtId="0" fontId="2" fillId="0" borderId="0" xfId="0" applyFont="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525"/>
          <c:w val="0.90975"/>
          <c:h val="0.989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01-2013'!$A$8:$F$8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01-2013'!$A$9:$F$9</c:f>
              <c:numCache>
                <c:ptCount val="6"/>
                <c:pt idx="0">
                  <c:v>0</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01-2013'!$A$8:$F$8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01-2013'!$A$10:$F$10</c:f>
              <c:numCache>
                <c:ptCount val="6"/>
                <c:pt idx="0">
                  <c:v>0</c:v>
                </c:pt>
                <c:pt idx="1">
                  <c:v>0</c:v>
                </c:pt>
                <c:pt idx="2">
                  <c:v>2014494.2</c:v>
                </c:pt>
                <c:pt idx="3">
                  <c:v>246081.12</c:v>
                </c:pt>
                <c:pt idx="5">
                  <c:v>1768413.08</c:v>
                </c:pt>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01-2013'!$A$8:$F$8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01-2013'!$A$11:$F$11</c:f>
              <c:numCache>
                <c:ptCount val="6"/>
                <c:pt idx="0">
                  <c:v>0</c:v>
                </c:pt>
                <c:pt idx="1">
                  <c:v>0</c:v>
                </c:pt>
                <c:pt idx="2">
                  <c:v>18963412.28</c:v>
                </c:pt>
                <c:pt idx="4">
                  <c:v>154190.77</c:v>
                </c:pt>
                <c:pt idx="5">
                  <c:v>19117603.05</c:v>
                </c:pt>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01-2013'!$A$8:$F$8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01-2013'!$A$13:$F$13</c:f>
              <c:numCache>
                <c:ptCount val="6"/>
                <c:pt idx="2">
                  <c:v>20977906.48</c:v>
                </c:pt>
                <c:pt idx="3">
                  <c:v>246081.12</c:v>
                </c:pt>
                <c:pt idx="4">
                  <c:v>246081.12</c:v>
                </c:pt>
                <c:pt idx="5">
                  <c:v>20977906.480000004</c:v>
                </c:pt>
              </c:numCache>
            </c:numRef>
          </c:val>
        </c:ser>
        <c:axId val="56438157"/>
        <c:axId val="38181366"/>
      </c:barChart>
      <c:catAx>
        <c:axId val="56438157"/>
        <c:scaling>
          <c:orientation val="minMax"/>
        </c:scaling>
        <c:axPos val="b"/>
        <c:delete val="0"/>
        <c:numFmt formatCode="General" sourceLinked="1"/>
        <c:majorTickMark val="out"/>
        <c:minorTickMark val="none"/>
        <c:tickLblPos val="nextTo"/>
        <c:spPr>
          <a:ln w="3175">
            <a:solidFill>
              <a:srgbClr val="808080"/>
            </a:solidFill>
          </a:ln>
        </c:spPr>
        <c:crossAx val="38181366"/>
        <c:crosses val="autoZero"/>
        <c:auto val="1"/>
        <c:lblOffset val="100"/>
        <c:tickLblSkip val="1"/>
        <c:noMultiLvlLbl val="0"/>
      </c:catAx>
      <c:valAx>
        <c:axId val="381813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38157"/>
        <c:crossesAt val="1"/>
        <c:crossBetween val="between"/>
        <c:dispUnits/>
      </c:valAx>
      <c:spPr>
        <a:solidFill>
          <a:srgbClr val="FFFFFF"/>
        </a:solidFill>
        <a:ln w="3175">
          <a:noFill/>
        </a:ln>
      </c:spPr>
    </c:plotArea>
    <c:legend>
      <c:legendPos val="r"/>
      <c:layout>
        <c:manualLayout>
          <c:xMode val="edge"/>
          <c:yMode val="edge"/>
          <c:x val="0.9315"/>
          <c:y val="0.42775"/>
          <c:w val="0.05875"/>
          <c:h val="0.1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Chart 1"/>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J341"/>
  <sheetViews>
    <sheetView showGridLines="0" tabSelected="1" zoomScalePageLayoutView="0" workbookViewId="0" topLeftCell="A271">
      <selection activeCell="E287" sqref="E287"/>
    </sheetView>
  </sheetViews>
  <sheetFormatPr defaultColWidth="11.00390625" defaultRowHeight="14.25"/>
  <cols>
    <col min="1" max="1" width="16.875" style="1" customWidth="1"/>
    <col min="2" max="2" width="37.375" style="1" customWidth="1"/>
    <col min="3" max="6" width="16.625" style="1" customWidth="1"/>
    <col min="7" max="7" width="12.00390625" style="1" bestFit="1" customWidth="1"/>
    <col min="8" max="9" width="11.00390625" style="1" customWidth="1"/>
    <col min="10" max="10" width="11.25390625" style="1" bestFit="1" customWidth="1"/>
    <col min="11" max="16384" width="11.00390625" style="1" customWidth="1"/>
  </cols>
  <sheetData>
    <row r="1" spans="1:6" ht="15.75">
      <c r="A1" s="35" t="s">
        <v>0</v>
      </c>
      <c r="B1" s="35"/>
      <c r="C1" s="35"/>
      <c r="D1" s="35"/>
      <c r="E1" s="35"/>
      <c r="F1" s="35"/>
    </row>
    <row r="2" spans="1:6" ht="15.75">
      <c r="A2" s="35" t="s">
        <v>1</v>
      </c>
      <c r="B2" s="35"/>
      <c r="C2" s="35"/>
      <c r="D2" s="35"/>
      <c r="E2" s="35"/>
      <c r="F2" s="35"/>
    </row>
    <row r="3" spans="1:6" ht="15">
      <c r="A3" s="36" t="s">
        <v>38</v>
      </c>
      <c r="B3" s="36"/>
      <c r="C3" s="36"/>
      <c r="D3" s="36"/>
      <c r="E3" s="36"/>
      <c r="F3" s="36"/>
    </row>
    <row r="4" spans="1:6" ht="15">
      <c r="A4" s="36" t="s">
        <v>242</v>
      </c>
      <c r="B4" s="36"/>
      <c r="C4" s="36"/>
      <c r="D4" s="36"/>
      <c r="E4" s="36"/>
      <c r="F4" s="36"/>
    </row>
    <row r="6" spans="1:6" ht="15.75">
      <c r="A6" s="34" t="s">
        <v>21</v>
      </c>
      <c r="B6" s="34"/>
      <c r="C6" s="34"/>
      <c r="D6" s="34"/>
      <c r="E6" s="34"/>
      <c r="F6" s="34"/>
    </row>
    <row r="8" spans="1:6" ht="27.75" customHeight="1">
      <c r="A8" s="2" t="s">
        <v>12</v>
      </c>
      <c r="B8" s="2" t="s">
        <v>2</v>
      </c>
      <c r="C8" s="2" t="s">
        <v>3</v>
      </c>
      <c r="D8" s="2" t="s">
        <v>4</v>
      </c>
      <c r="E8" s="2" t="s">
        <v>5</v>
      </c>
      <c r="F8" s="2" t="s">
        <v>6</v>
      </c>
    </row>
    <row r="9" spans="1:6" ht="15.75" customHeight="1">
      <c r="A9" s="3" t="s">
        <v>7</v>
      </c>
      <c r="B9" s="4"/>
      <c r="C9" s="4"/>
      <c r="D9" s="4"/>
      <c r="E9" s="4"/>
      <c r="F9" s="5"/>
    </row>
    <row r="10" spans="1:6" ht="15" customHeight="1">
      <c r="A10" s="6" t="s">
        <v>39</v>
      </c>
      <c r="B10" s="6" t="s">
        <v>13</v>
      </c>
      <c r="C10" s="7">
        <v>2014494.2</v>
      </c>
      <c r="D10" s="7">
        <v>246081.12</v>
      </c>
      <c r="E10" s="7"/>
      <c r="F10" s="7">
        <f>+C10-D10+E10</f>
        <v>1768413.08</v>
      </c>
    </row>
    <row r="11" spans="1:6" ht="15" customHeight="1">
      <c r="A11" s="6" t="s">
        <v>40</v>
      </c>
      <c r="B11" s="6" t="s">
        <v>41</v>
      </c>
      <c r="C11" s="7">
        <v>18963412.28</v>
      </c>
      <c r="D11" s="7"/>
      <c r="E11" s="7">
        <v>154190.77</v>
      </c>
      <c r="F11" s="7">
        <f>+C11-D11+E11</f>
        <v>19117603.05</v>
      </c>
    </row>
    <row r="12" spans="1:6" ht="15" customHeight="1">
      <c r="A12" s="6" t="s">
        <v>43</v>
      </c>
      <c r="B12" s="6" t="s">
        <v>20</v>
      </c>
      <c r="C12" s="7">
        <v>0</v>
      </c>
      <c r="D12" s="7"/>
      <c r="E12" s="7">
        <f>47283.93+44606.42</f>
        <v>91890.35</v>
      </c>
      <c r="F12" s="7">
        <f>+C12-D12+E12</f>
        <v>91890.35</v>
      </c>
    </row>
    <row r="13" spans="1:6" ht="12.75">
      <c r="A13" s="37"/>
      <c r="B13" s="37"/>
      <c r="C13" s="15">
        <f>SUM(C10:C12)</f>
        <v>20977906.48</v>
      </c>
      <c r="D13" s="15">
        <f>SUM(D10:D12)</f>
        <v>246081.12</v>
      </c>
      <c r="E13" s="15">
        <f>SUM(E10:E12)</f>
        <v>246081.12</v>
      </c>
      <c r="F13" s="15">
        <f>SUM(F10:F12)</f>
        <v>20977906.480000004</v>
      </c>
    </row>
    <row r="14" spans="1:6" ht="12.75">
      <c r="A14" s="8"/>
      <c r="B14" s="9"/>
      <c r="C14" s="9"/>
      <c r="D14" s="9"/>
      <c r="E14" s="9"/>
      <c r="F14" s="9"/>
    </row>
    <row r="15" spans="1:6" ht="12.75">
      <c r="A15" s="32" t="s">
        <v>11</v>
      </c>
      <c r="B15" s="32"/>
      <c r="C15" s="32"/>
      <c r="D15" s="32"/>
      <c r="E15" s="32"/>
      <c r="F15" s="32"/>
    </row>
    <row r="16" spans="1:6" ht="12.75">
      <c r="A16" s="10"/>
      <c r="B16" s="9"/>
      <c r="C16" s="9"/>
      <c r="D16" s="9"/>
      <c r="E16" s="9"/>
      <c r="F16" s="9"/>
    </row>
    <row r="17" spans="1:6" ht="55.5" customHeight="1">
      <c r="A17" s="33" t="s">
        <v>42</v>
      </c>
      <c r="B17" s="33"/>
      <c r="C17" s="33"/>
      <c r="D17" s="33"/>
      <c r="E17" s="33"/>
      <c r="F17" s="33"/>
    </row>
    <row r="18" spans="1:6" ht="15" customHeight="1">
      <c r="A18" s="11"/>
      <c r="B18" s="11"/>
      <c r="C18" s="11"/>
      <c r="D18" s="11"/>
      <c r="E18" s="11"/>
      <c r="F18" s="11"/>
    </row>
    <row r="19" spans="1:6" ht="28.5" customHeight="1">
      <c r="A19" s="2" t="s">
        <v>12</v>
      </c>
      <c r="B19" s="2" t="s">
        <v>2</v>
      </c>
      <c r="C19" s="2" t="s">
        <v>3</v>
      </c>
      <c r="D19" s="2" t="s">
        <v>4</v>
      </c>
      <c r="E19" s="2" t="s">
        <v>5</v>
      </c>
      <c r="F19" s="2" t="s">
        <v>6</v>
      </c>
    </row>
    <row r="20" spans="1:6" ht="18" customHeight="1">
      <c r="A20" s="20" t="s">
        <v>8</v>
      </c>
      <c r="B20" s="4"/>
      <c r="C20" s="4"/>
      <c r="D20" s="4"/>
      <c r="E20" s="4"/>
      <c r="F20" s="5"/>
    </row>
    <row r="21" spans="1:6" ht="30" customHeight="1">
      <c r="A21" s="6" t="s">
        <v>57</v>
      </c>
      <c r="B21" s="6" t="s">
        <v>58</v>
      </c>
      <c r="C21" s="7">
        <v>210000000</v>
      </c>
      <c r="D21" s="7">
        <v>210000000</v>
      </c>
      <c r="E21" s="7"/>
      <c r="F21" s="7">
        <f>+C21-D21+E21</f>
        <v>0</v>
      </c>
    </row>
    <row r="22" spans="1:6" ht="15" customHeight="1">
      <c r="A22" s="6" t="s">
        <v>59</v>
      </c>
      <c r="B22" s="6" t="s">
        <v>60</v>
      </c>
      <c r="C22" s="7">
        <v>0</v>
      </c>
      <c r="D22" s="7"/>
      <c r="E22" s="7">
        <v>3520000</v>
      </c>
      <c r="F22" s="7">
        <f>+C22-D22+E22</f>
        <v>3520000</v>
      </c>
    </row>
    <row r="23" spans="1:6" ht="15" customHeight="1">
      <c r="A23" s="6" t="s">
        <v>225</v>
      </c>
      <c r="B23" s="25" t="s">
        <v>226</v>
      </c>
      <c r="C23" s="26">
        <v>0</v>
      </c>
      <c r="D23" s="26"/>
      <c r="E23" s="26">
        <v>75189200</v>
      </c>
      <c r="F23" s="7">
        <f>+C23-D23+E23</f>
        <v>75189200</v>
      </c>
    </row>
    <row r="24" spans="1:6" ht="15" customHeight="1">
      <c r="A24" s="6" t="s">
        <v>225</v>
      </c>
      <c r="B24" s="25" t="s">
        <v>227</v>
      </c>
      <c r="C24" s="26">
        <v>0</v>
      </c>
      <c r="D24" s="26"/>
      <c r="E24" s="26">
        <v>30484198.24</v>
      </c>
      <c r="F24" s="7">
        <f>+C24-D24+E24</f>
        <v>30484198.24</v>
      </c>
    </row>
    <row r="25" spans="1:6" ht="15" customHeight="1">
      <c r="A25" s="6" t="s">
        <v>59</v>
      </c>
      <c r="B25" s="25" t="s">
        <v>235</v>
      </c>
      <c r="C25" s="26">
        <v>0</v>
      </c>
      <c r="D25" s="26"/>
      <c r="E25" s="26">
        <f>100995801.76-189200</f>
        <v>100806601.76</v>
      </c>
      <c r="F25" s="7">
        <f>+C25-D25+E25</f>
        <v>100806601.76</v>
      </c>
    </row>
    <row r="26" spans="1:7" ht="12.75">
      <c r="A26" s="37"/>
      <c r="B26" s="37"/>
      <c r="C26" s="15">
        <f>SUM(C21:C25)</f>
        <v>210000000</v>
      </c>
      <c r="D26" s="15">
        <f>SUM(D21:D25)</f>
        <v>210000000</v>
      </c>
      <c r="E26" s="15">
        <f>SUM(E21:E25)</f>
        <v>210000000</v>
      </c>
      <c r="F26" s="15">
        <f>SUM(F21:F25)</f>
        <v>210000000</v>
      </c>
      <c r="G26" s="12"/>
    </row>
    <row r="27" spans="1:6" ht="12.75">
      <c r="A27" s="8"/>
      <c r="B27" s="9"/>
      <c r="C27" s="9"/>
      <c r="D27" s="9"/>
      <c r="E27" s="9"/>
      <c r="F27" s="9"/>
    </row>
    <row r="28" spans="1:6" ht="12.75">
      <c r="A28" s="32" t="s">
        <v>11</v>
      </c>
      <c r="B28" s="32"/>
      <c r="C28" s="32"/>
      <c r="D28" s="32"/>
      <c r="E28" s="32"/>
      <c r="F28" s="32"/>
    </row>
    <row r="29" spans="1:6" ht="12.75">
      <c r="A29" s="10"/>
      <c r="B29" s="9"/>
      <c r="C29" s="9"/>
      <c r="D29" s="9"/>
      <c r="E29" s="9"/>
      <c r="F29" s="9"/>
    </row>
    <row r="30" spans="1:6" ht="51" customHeight="1">
      <c r="A30" s="33" t="s">
        <v>228</v>
      </c>
      <c r="B30" s="33"/>
      <c r="C30" s="33"/>
      <c r="D30" s="33"/>
      <c r="E30" s="33"/>
      <c r="F30" s="33"/>
    </row>
    <row r="31" spans="1:6" ht="12.75">
      <c r="A31" s="10"/>
      <c r="B31" s="9"/>
      <c r="C31" s="9"/>
      <c r="D31" s="9"/>
      <c r="E31" s="9"/>
      <c r="F31" s="9"/>
    </row>
    <row r="32" spans="1:6" ht="33" customHeight="1">
      <c r="A32" s="2" t="s">
        <v>12</v>
      </c>
      <c r="B32" s="2" t="s">
        <v>2</v>
      </c>
      <c r="C32" s="2" t="s">
        <v>3</v>
      </c>
      <c r="D32" s="2" t="s">
        <v>4</v>
      </c>
      <c r="E32" s="2" t="s">
        <v>5</v>
      </c>
      <c r="F32" s="2" t="s">
        <v>6</v>
      </c>
    </row>
    <row r="33" spans="1:6" ht="12.75">
      <c r="A33" s="2" t="s">
        <v>9</v>
      </c>
      <c r="B33" s="4"/>
      <c r="C33" s="4"/>
      <c r="D33" s="4"/>
      <c r="E33" s="4"/>
      <c r="F33" s="5"/>
    </row>
    <row r="34" spans="1:10" ht="15" customHeight="1">
      <c r="A34" s="6" t="s">
        <v>39</v>
      </c>
      <c r="B34" s="6" t="s">
        <v>13</v>
      </c>
      <c r="C34" s="7">
        <f>+F10</f>
        <v>1768413.08</v>
      </c>
      <c r="D34" s="7">
        <v>500000</v>
      </c>
      <c r="E34" s="7"/>
      <c r="F34" s="7">
        <f>+C34-D34+E34</f>
        <v>1268413.08</v>
      </c>
      <c r="H34" s="16"/>
      <c r="I34" s="16"/>
      <c r="J34" s="17"/>
    </row>
    <row r="35" spans="1:10" ht="15" customHeight="1">
      <c r="A35" s="6" t="s">
        <v>61</v>
      </c>
      <c r="B35" s="6" t="s">
        <v>62</v>
      </c>
      <c r="C35" s="7">
        <v>0</v>
      </c>
      <c r="D35" s="7"/>
      <c r="E35" s="7">
        <v>500000</v>
      </c>
      <c r="F35" s="7">
        <f>+C35-D35+E35</f>
        <v>500000</v>
      </c>
      <c r="H35" s="16"/>
      <c r="I35" s="18"/>
      <c r="J35" s="17"/>
    </row>
    <row r="36" spans="1:10" ht="15" customHeight="1">
      <c r="A36" s="30"/>
      <c r="B36" s="31"/>
      <c r="C36" s="15">
        <f>SUM(C34:C35)</f>
        <v>1768413.08</v>
      </c>
      <c r="D36" s="15">
        <f>SUM(D34:D35)</f>
        <v>500000</v>
      </c>
      <c r="E36" s="15">
        <f>SUM(E34:E35)</f>
        <v>500000</v>
      </c>
      <c r="F36" s="15">
        <f>SUM(F34:F35)</f>
        <v>1768413.08</v>
      </c>
      <c r="G36" s="12"/>
      <c r="H36" s="16"/>
      <c r="I36" s="16"/>
      <c r="J36" s="16"/>
    </row>
    <row r="37" spans="1:7" ht="12.75">
      <c r="A37" s="8"/>
      <c r="B37" s="9"/>
      <c r="C37" s="9"/>
      <c r="D37" s="9"/>
      <c r="E37" s="9"/>
      <c r="F37" s="9"/>
      <c r="G37" s="12"/>
    </row>
    <row r="38" spans="1:6" ht="12.75">
      <c r="A38" s="32" t="s">
        <v>11</v>
      </c>
      <c r="B38" s="32"/>
      <c r="C38" s="32"/>
      <c r="D38" s="32"/>
      <c r="E38" s="32"/>
      <c r="F38" s="32"/>
    </row>
    <row r="39" spans="1:6" ht="12.75">
      <c r="A39" s="10"/>
      <c r="B39" s="9"/>
      <c r="C39" s="9"/>
      <c r="D39" s="9"/>
      <c r="E39" s="9"/>
      <c r="F39" s="9"/>
    </row>
    <row r="40" spans="1:6" ht="41.25" customHeight="1">
      <c r="A40" s="33" t="s">
        <v>63</v>
      </c>
      <c r="B40" s="33"/>
      <c r="C40" s="33"/>
      <c r="D40" s="33"/>
      <c r="E40" s="33"/>
      <c r="F40" s="33"/>
    </row>
    <row r="41" spans="1:6" ht="15" customHeight="1">
      <c r="A41" s="11"/>
      <c r="B41" s="11"/>
      <c r="C41" s="11"/>
      <c r="D41" s="11"/>
      <c r="E41" s="11"/>
      <c r="F41" s="11"/>
    </row>
    <row r="42" spans="1:6" ht="30" customHeight="1">
      <c r="A42" s="2" t="s">
        <v>12</v>
      </c>
      <c r="B42" s="2" t="s">
        <v>2</v>
      </c>
      <c r="C42" s="2" t="s">
        <v>3</v>
      </c>
      <c r="D42" s="2" t="s">
        <v>4</v>
      </c>
      <c r="E42" s="2" t="s">
        <v>5</v>
      </c>
      <c r="F42" s="2" t="s">
        <v>6</v>
      </c>
    </row>
    <row r="43" spans="1:6" ht="12.75">
      <c r="A43" s="3" t="s">
        <v>10</v>
      </c>
      <c r="B43" s="4"/>
      <c r="C43" s="4"/>
      <c r="D43" s="4"/>
      <c r="E43" s="4"/>
      <c r="F43" s="5"/>
    </row>
    <row r="44" spans="1:6" ht="15" customHeight="1">
      <c r="A44" s="6" t="s">
        <v>64</v>
      </c>
      <c r="B44" s="6" t="s">
        <v>65</v>
      </c>
      <c r="C44" s="7">
        <v>1792705.57</v>
      </c>
      <c r="D44" s="7">
        <v>750000</v>
      </c>
      <c r="E44" s="7"/>
      <c r="F44" s="7">
        <f>+C44-D44+E44</f>
        <v>1042705.5700000001</v>
      </c>
    </row>
    <row r="45" spans="1:6" ht="15" customHeight="1">
      <c r="A45" s="6" t="s">
        <v>66</v>
      </c>
      <c r="B45" s="6" t="s">
        <v>67</v>
      </c>
      <c r="C45" s="7">
        <v>1468397.37</v>
      </c>
      <c r="D45" s="7">
        <v>500000</v>
      </c>
      <c r="E45" s="7"/>
      <c r="F45" s="7">
        <f aca="true" t="shared" si="0" ref="F45:F53">+C45-D45+E45</f>
        <v>968397.3700000001</v>
      </c>
    </row>
    <row r="46" spans="1:6" ht="15" customHeight="1">
      <c r="A46" s="6" t="s">
        <v>68</v>
      </c>
      <c r="B46" s="6" t="s">
        <v>69</v>
      </c>
      <c r="C46" s="7">
        <v>312605.33</v>
      </c>
      <c r="D46" s="7">
        <v>312605.33</v>
      </c>
      <c r="E46" s="7"/>
      <c r="F46" s="7">
        <f t="shared" si="0"/>
        <v>0</v>
      </c>
    </row>
    <row r="47" spans="1:6" ht="15" customHeight="1">
      <c r="A47" s="6" t="s">
        <v>70</v>
      </c>
      <c r="B47" s="6" t="s">
        <v>71</v>
      </c>
      <c r="C47" s="7">
        <v>267592.69</v>
      </c>
      <c r="D47" s="7">
        <v>267592.69</v>
      </c>
      <c r="E47" s="7"/>
      <c r="F47" s="7">
        <f t="shared" si="0"/>
        <v>0</v>
      </c>
    </row>
    <row r="48" spans="1:6" ht="15" customHeight="1">
      <c r="A48" s="6" t="s">
        <v>72</v>
      </c>
      <c r="B48" s="6" t="s">
        <v>73</v>
      </c>
      <c r="C48" s="7">
        <v>1117830</v>
      </c>
      <c r="D48" s="7">
        <v>500000</v>
      </c>
      <c r="E48" s="7"/>
      <c r="F48" s="7">
        <f t="shared" si="0"/>
        <v>617830</v>
      </c>
    </row>
    <row r="49" spans="1:6" ht="15" customHeight="1">
      <c r="A49" s="6" t="s">
        <v>76</v>
      </c>
      <c r="B49" s="6" t="s">
        <v>74</v>
      </c>
      <c r="C49" s="7">
        <v>0</v>
      </c>
      <c r="D49" s="7"/>
      <c r="E49" s="7">
        <v>750000</v>
      </c>
      <c r="F49" s="7">
        <f t="shared" si="0"/>
        <v>750000</v>
      </c>
    </row>
    <row r="50" spans="1:6" ht="30.75" customHeight="1">
      <c r="A50" s="6" t="s">
        <v>75</v>
      </c>
      <c r="B50" s="6" t="s">
        <v>77</v>
      </c>
      <c r="C50" s="7">
        <v>0</v>
      </c>
      <c r="D50" s="7"/>
      <c r="E50" s="7">
        <v>500000</v>
      </c>
      <c r="F50" s="7">
        <f t="shared" si="0"/>
        <v>500000</v>
      </c>
    </row>
    <row r="51" spans="1:6" ht="29.25" customHeight="1">
      <c r="A51" s="6" t="s">
        <v>68</v>
      </c>
      <c r="B51" s="6" t="s">
        <v>78</v>
      </c>
      <c r="C51" s="7">
        <v>0</v>
      </c>
      <c r="D51" s="7"/>
      <c r="E51" s="7">
        <v>312605.33</v>
      </c>
      <c r="F51" s="7">
        <f t="shared" si="0"/>
        <v>312605.33</v>
      </c>
    </row>
    <row r="52" spans="1:6" ht="15" customHeight="1">
      <c r="A52" s="6" t="s">
        <v>79</v>
      </c>
      <c r="B52" s="6" t="s">
        <v>80</v>
      </c>
      <c r="C52" s="7">
        <v>114393</v>
      </c>
      <c r="D52" s="7"/>
      <c r="E52" s="7">
        <v>267592.69</v>
      </c>
      <c r="F52" s="7">
        <f t="shared" si="0"/>
        <v>381985.69</v>
      </c>
    </row>
    <row r="53" spans="1:6" ht="31.5" customHeight="1">
      <c r="A53" s="6" t="s">
        <v>81</v>
      </c>
      <c r="B53" s="6" t="s">
        <v>82</v>
      </c>
      <c r="C53" s="7">
        <v>197201</v>
      </c>
      <c r="D53" s="7"/>
      <c r="E53" s="7">
        <v>500000</v>
      </c>
      <c r="F53" s="7">
        <f t="shared" si="0"/>
        <v>697201</v>
      </c>
    </row>
    <row r="54" spans="1:6" ht="12.75">
      <c r="A54" s="30"/>
      <c r="B54" s="31"/>
      <c r="C54" s="15">
        <f>SUM(C44:C53)</f>
        <v>5270724.960000001</v>
      </c>
      <c r="D54" s="15">
        <f>SUM(D44:D53)</f>
        <v>2330198.02</v>
      </c>
      <c r="E54" s="15">
        <f>SUM(E44:E53)</f>
        <v>2330198.02</v>
      </c>
      <c r="F54" s="15">
        <f>SUM(F44:F53)</f>
        <v>5270724.960000001</v>
      </c>
    </row>
    <row r="55" spans="1:6" ht="12.75">
      <c r="A55" s="8"/>
      <c r="B55" s="9"/>
      <c r="C55" s="9"/>
      <c r="D55" s="9"/>
      <c r="E55" s="9"/>
      <c r="F55" s="9"/>
    </row>
    <row r="56" spans="1:6" ht="12.75">
      <c r="A56" s="32" t="s">
        <v>11</v>
      </c>
      <c r="B56" s="32"/>
      <c r="C56" s="32"/>
      <c r="D56" s="32"/>
      <c r="E56" s="32"/>
      <c r="F56" s="32"/>
    </row>
    <row r="57" spans="1:6" ht="12.75">
      <c r="A57" s="10"/>
      <c r="B57" s="9"/>
      <c r="C57" s="9"/>
      <c r="D57" s="9"/>
      <c r="E57" s="9"/>
      <c r="F57" s="9"/>
    </row>
    <row r="58" spans="1:6" ht="41.25" customHeight="1">
      <c r="A58" s="33" t="s">
        <v>83</v>
      </c>
      <c r="B58" s="33"/>
      <c r="C58" s="33"/>
      <c r="D58" s="33"/>
      <c r="E58" s="33"/>
      <c r="F58" s="33"/>
    </row>
    <row r="59" spans="1:6" ht="12.75">
      <c r="A59" s="10"/>
      <c r="B59" s="9"/>
      <c r="C59" s="9"/>
      <c r="D59" s="9"/>
      <c r="E59" s="9"/>
      <c r="F59" s="9"/>
    </row>
    <row r="60" spans="1:6" ht="30" customHeight="1">
      <c r="A60" s="2" t="s">
        <v>12</v>
      </c>
      <c r="B60" s="2" t="s">
        <v>2</v>
      </c>
      <c r="C60" s="2" t="s">
        <v>3</v>
      </c>
      <c r="D60" s="2" t="s">
        <v>4</v>
      </c>
      <c r="E60" s="2" t="s">
        <v>5</v>
      </c>
      <c r="F60" s="2" t="s">
        <v>6</v>
      </c>
    </row>
    <row r="61" spans="1:6" ht="12.75">
      <c r="A61" s="3" t="s">
        <v>14</v>
      </c>
      <c r="B61" s="4"/>
      <c r="C61" s="4"/>
      <c r="D61" s="4"/>
      <c r="E61" s="4"/>
      <c r="F61" s="5"/>
    </row>
    <row r="62" spans="1:6" ht="15" customHeight="1">
      <c r="A62" s="6" t="s">
        <v>85</v>
      </c>
      <c r="B62" s="6" t="s">
        <v>84</v>
      </c>
      <c r="C62" s="7">
        <v>1800000</v>
      </c>
      <c r="D62" s="7">
        <v>1800000</v>
      </c>
      <c r="E62" s="7"/>
      <c r="F62" s="7">
        <f>+C62-D62+E62</f>
        <v>0</v>
      </c>
    </row>
    <row r="63" spans="1:6" ht="15" customHeight="1">
      <c r="A63" s="6" t="s">
        <v>86</v>
      </c>
      <c r="B63" s="6" t="s">
        <v>87</v>
      </c>
      <c r="C63" s="7">
        <v>2845000</v>
      </c>
      <c r="D63" s="7">
        <v>1050000</v>
      </c>
      <c r="E63" s="7"/>
      <c r="F63" s="7">
        <f>+C63-D63+E63</f>
        <v>1795000</v>
      </c>
    </row>
    <row r="64" spans="1:6" ht="15" customHeight="1">
      <c r="A64" s="6" t="s">
        <v>88</v>
      </c>
      <c r="B64" s="6" t="s">
        <v>89</v>
      </c>
      <c r="C64" s="7">
        <v>125000</v>
      </c>
      <c r="D64" s="7"/>
      <c r="E64" s="7">
        <v>2850000</v>
      </c>
      <c r="F64" s="7">
        <f>+C64-D64+E64</f>
        <v>2975000</v>
      </c>
    </row>
    <row r="65" spans="1:6" ht="12.75">
      <c r="A65" s="30"/>
      <c r="B65" s="31"/>
      <c r="C65" s="15">
        <f>SUM(C62:C64)</f>
        <v>4770000</v>
      </c>
      <c r="D65" s="15">
        <f>SUM(D62:D64)</f>
        <v>2850000</v>
      </c>
      <c r="E65" s="15">
        <f>SUM(E62:E64)</f>
        <v>2850000</v>
      </c>
      <c r="F65" s="15">
        <f>SUM(F62:F64)</f>
        <v>4770000</v>
      </c>
    </row>
    <row r="66" spans="1:6" ht="12.75">
      <c r="A66" s="8"/>
      <c r="B66" s="9"/>
      <c r="C66" s="9"/>
      <c r="D66" s="9"/>
      <c r="E66" s="9"/>
      <c r="F66" s="9"/>
    </row>
    <row r="67" spans="1:6" ht="12.75">
      <c r="A67" s="32" t="s">
        <v>11</v>
      </c>
      <c r="B67" s="32"/>
      <c r="C67" s="32"/>
      <c r="D67" s="32"/>
      <c r="E67" s="32"/>
      <c r="F67" s="32"/>
    </row>
    <row r="68" spans="1:6" ht="12.75">
      <c r="A68" s="10"/>
      <c r="B68" s="9"/>
      <c r="C68" s="9"/>
      <c r="D68" s="9"/>
      <c r="E68" s="9"/>
      <c r="F68" s="9"/>
    </row>
    <row r="69" spans="1:6" ht="45.75" customHeight="1">
      <c r="A69" s="33" t="s">
        <v>90</v>
      </c>
      <c r="B69" s="33"/>
      <c r="C69" s="33"/>
      <c r="D69" s="33"/>
      <c r="E69" s="33"/>
      <c r="F69" s="33"/>
    </row>
    <row r="70" spans="1:6" ht="12.75">
      <c r="A70" s="10"/>
      <c r="B70" s="9"/>
      <c r="C70" s="9"/>
      <c r="D70" s="9"/>
      <c r="E70" s="9"/>
      <c r="F70" s="9"/>
    </row>
    <row r="71" spans="1:6" ht="27.75" customHeight="1">
      <c r="A71" s="2" t="s">
        <v>12</v>
      </c>
      <c r="B71" s="2" t="s">
        <v>2</v>
      </c>
      <c r="C71" s="2" t="s">
        <v>3</v>
      </c>
      <c r="D71" s="2" t="s">
        <v>4</v>
      </c>
      <c r="E71" s="2" t="s">
        <v>5</v>
      </c>
      <c r="F71" s="2" t="s">
        <v>6</v>
      </c>
    </row>
    <row r="72" spans="1:6" ht="12.75">
      <c r="A72" s="3" t="s">
        <v>15</v>
      </c>
      <c r="B72" s="4"/>
      <c r="C72" s="4"/>
      <c r="D72" s="4"/>
      <c r="E72" s="4"/>
      <c r="F72" s="5"/>
    </row>
    <row r="73" spans="1:6" ht="15" customHeight="1">
      <c r="A73" s="6" t="s">
        <v>91</v>
      </c>
      <c r="B73" s="6" t="s">
        <v>92</v>
      </c>
      <c r="C73" s="7">
        <v>42138000</v>
      </c>
      <c r="D73" s="7">
        <v>2256862.68</v>
      </c>
      <c r="E73" s="7"/>
      <c r="F73" s="7">
        <f>+C73-D73+E73</f>
        <v>39881137.32</v>
      </c>
    </row>
    <row r="74" spans="1:6" ht="15" customHeight="1">
      <c r="A74" s="6" t="s">
        <v>93</v>
      </c>
      <c r="B74" s="6" t="s">
        <v>94</v>
      </c>
      <c r="C74" s="7">
        <v>1703249.73</v>
      </c>
      <c r="D74" s="7"/>
      <c r="E74" s="7">
        <v>1703249.73</v>
      </c>
      <c r="F74" s="7">
        <f aca="true" t="shared" si="1" ref="F74:F81">+C74-D74+E74</f>
        <v>3406499.46</v>
      </c>
    </row>
    <row r="75" spans="1:6" ht="15" customHeight="1">
      <c r="A75" s="6" t="s">
        <v>102</v>
      </c>
      <c r="B75" s="6" t="s">
        <v>103</v>
      </c>
      <c r="C75" s="7">
        <v>836848</v>
      </c>
      <c r="D75" s="7"/>
      <c r="E75" s="7">
        <v>141937.48</v>
      </c>
      <c r="F75" s="7">
        <f t="shared" si="1"/>
        <v>978785.48</v>
      </c>
    </row>
    <row r="76" spans="1:6" ht="29.25" customHeight="1">
      <c r="A76" s="6" t="s">
        <v>95</v>
      </c>
      <c r="B76" s="6" t="s">
        <v>100</v>
      </c>
      <c r="C76" s="7">
        <v>719576.72</v>
      </c>
      <c r="D76" s="7"/>
      <c r="E76" s="7">
        <v>157550.6</v>
      </c>
      <c r="F76" s="7">
        <f t="shared" si="1"/>
        <v>877127.32</v>
      </c>
    </row>
    <row r="77" spans="1:6" ht="15" customHeight="1">
      <c r="A77" s="6" t="s">
        <v>96</v>
      </c>
      <c r="B77" s="6" t="s">
        <v>52</v>
      </c>
      <c r="C77" s="7">
        <v>38896</v>
      </c>
      <c r="D77" s="7"/>
      <c r="E77" s="7">
        <v>8516.25</v>
      </c>
      <c r="F77" s="7">
        <f t="shared" si="1"/>
        <v>47412.25</v>
      </c>
    </row>
    <row r="78" spans="1:6" ht="15" customHeight="1">
      <c r="A78" s="6" t="s">
        <v>97</v>
      </c>
      <c r="B78" s="6" t="s">
        <v>53</v>
      </c>
      <c r="C78" s="7">
        <v>382736.7</v>
      </c>
      <c r="D78" s="7"/>
      <c r="E78" s="7">
        <v>83799.89</v>
      </c>
      <c r="F78" s="7">
        <f t="shared" si="1"/>
        <v>466536.59</v>
      </c>
    </row>
    <row r="79" spans="1:6" ht="15" customHeight="1">
      <c r="A79" s="6" t="s">
        <v>98</v>
      </c>
      <c r="B79" s="6" t="s">
        <v>54</v>
      </c>
      <c r="C79" s="7">
        <v>116688.02</v>
      </c>
      <c r="D79" s="7"/>
      <c r="E79" s="7">
        <v>25548.75</v>
      </c>
      <c r="F79" s="7">
        <f t="shared" si="1"/>
        <v>142236.77000000002</v>
      </c>
    </row>
    <row r="80" spans="1:6" ht="15" customHeight="1">
      <c r="A80" s="6" t="s">
        <v>99</v>
      </c>
      <c r="B80" s="6" t="s">
        <v>25</v>
      </c>
      <c r="C80" s="7">
        <v>233376.04</v>
      </c>
      <c r="D80" s="7"/>
      <c r="E80" s="7">
        <v>51097.49</v>
      </c>
      <c r="F80" s="7">
        <f t="shared" si="1"/>
        <v>284473.53</v>
      </c>
    </row>
    <row r="81" spans="1:6" ht="15" customHeight="1">
      <c r="A81" s="6" t="s">
        <v>101</v>
      </c>
      <c r="B81" s="6" t="s">
        <v>22</v>
      </c>
      <c r="C81" s="7">
        <v>434004.97</v>
      </c>
      <c r="D81" s="7"/>
      <c r="E81" s="7">
        <v>85162.49</v>
      </c>
      <c r="F81" s="7">
        <f t="shared" si="1"/>
        <v>519167.45999999996</v>
      </c>
    </row>
    <row r="82" spans="1:7" ht="12.75">
      <c r="A82" s="30"/>
      <c r="B82" s="31"/>
      <c r="C82" s="15">
        <f>SUM(C73:C81)</f>
        <v>46603376.18</v>
      </c>
      <c r="D82" s="15">
        <f>SUM(D73:D81)</f>
        <v>2256862.68</v>
      </c>
      <c r="E82" s="15">
        <f>SUM(E73:E81)</f>
        <v>2256862.6800000006</v>
      </c>
      <c r="F82" s="15">
        <f>SUM(F73:F81)</f>
        <v>46603376.18000001</v>
      </c>
      <c r="G82" s="12"/>
    </row>
    <row r="83" spans="1:6" ht="12.75">
      <c r="A83" s="8"/>
      <c r="B83" s="9"/>
      <c r="C83" s="9"/>
      <c r="D83" s="9"/>
      <c r="E83" s="9"/>
      <c r="F83" s="9"/>
    </row>
    <row r="84" spans="1:6" ht="12.75">
      <c r="A84" s="32" t="s">
        <v>11</v>
      </c>
      <c r="B84" s="32"/>
      <c r="C84" s="32"/>
      <c r="D84" s="32"/>
      <c r="E84" s="32"/>
      <c r="F84" s="32"/>
    </row>
    <row r="85" spans="1:6" ht="12.75">
      <c r="A85" s="10"/>
      <c r="B85" s="9"/>
      <c r="C85" s="9"/>
      <c r="D85" s="9"/>
      <c r="E85" s="9"/>
      <c r="F85" s="9"/>
    </row>
    <row r="86" spans="1:6" ht="66" customHeight="1">
      <c r="A86" s="33" t="s">
        <v>104</v>
      </c>
      <c r="B86" s="33"/>
      <c r="C86" s="33"/>
      <c r="D86" s="33"/>
      <c r="E86" s="33"/>
      <c r="F86" s="33"/>
    </row>
    <row r="87" spans="1:6" ht="12.75">
      <c r="A87" s="10"/>
      <c r="B87" s="9"/>
      <c r="C87" s="9"/>
      <c r="D87" s="9"/>
      <c r="E87" s="9"/>
      <c r="F87" s="9"/>
    </row>
    <row r="88" spans="1:6" ht="27" customHeight="1">
      <c r="A88" s="2" t="s">
        <v>12</v>
      </c>
      <c r="B88" s="2" t="s">
        <v>2</v>
      </c>
      <c r="C88" s="2" t="s">
        <v>3</v>
      </c>
      <c r="D88" s="2" t="s">
        <v>4</v>
      </c>
      <c r="E88" s="2" t="s">
        <v>5</v>
      </c>
      <c r="F88" s="2" t="s">
        <v>6</v>
      </c>
    </row>
    <row r="89" spans="1:6" ht="12.75">
      <c r="A89" s="3" t="s">
        <v>16</v>
      </c>
      <c r="B89" s="4"/>
      <c r="C89" s="4"/>
      <c r="D89" s="4"/>
      <c r="E89" s="4"/>
      <c r="F89" s="5"/>
    </row>
    <row r="90" spans="1:6" ht="15" customHeight="1">
      <c r="A90" s="19" t="s">
        <v>105</v>
      </c>
      <c r="B90" s="19" t="s">
        <v>106</v>
      </c>
      <c r="C90" s="22">
        <v>13204567.81</v>
      </c>
      <c r="D90" s="22">
        <v>2500000</v>
      </c>
      <c r="E90" s="22"/>
      <c r="F90" s="7">
        <f>+C90-D90+E90</f>
        <v>10704567.81</v>
      </c>
    </row>
    <row r="91" spans="1:6" ht="15" customHeight="1">
      <c r="A91" s="19" t="s">
        <v>107</v>
      </c>
      <c r="B91" s="19" t="s">
        <v>108</v>
      </c>
      <c r="C91" s="22">
        <v>9006075.59</v>
      </c>
      <c r="D91" s="22">
        <v>1000000</v>
      </c>
      <c r="E91" s="22"/>
      <c r="F91" s="7">
        <f>+C91-D91+E91</f>
        <v>8006075.59</v>
      </c>
    </row>
    <row r="92" spans="1:6" ht="15" customHeight="1">
      <c r="A92" s="19" t="s">
        <v>109</v>
      </c>
      <c r="B92" s="19" t="s">
        <v>110</v>
      </c>
      <c r="C92" s="22">
        <v>3720264</v>
      </c>
      <c r="D92" s="22">
        <v>700000</v>
      </c>
      <c r="E92" s="22"/>
      <c r="F92" s="7">
        <f>+C92-D92+E92</f>
        <v>3020264</v>
      </c>
    </row>
    <row r="93" spans="1:6" ht="33" customHeight="1">
      <c r="A93" s="19" t="s">
        <v>111</v>
      </c>
      <c r="B93" s="19" t="s">
        <v>112</v>
      </c>
      <c r="C93" s="22">
        <v>4623216</v>
      </c>
      <c r="D93" s="22"/>
      <c r="E93" s="22">
        <v>4200000</v>
      </c>
      <c r="F93" s="7">
        <f>+C93-D93+E93</f>
        <v>8823216</v>
      </c>
    </row>
    <row r="94" spans="1:6" ht="12.75">
      <c r="A94" s="30"/>
      <c r="B94" s="31"/>
      <c r="C94" s="15">
        <f>SUM(C90:C93)</f>
        <v>30554123.4</v>
      </c>
      <c r="D94" s="15">
        <f>SUM(D90:D93)</f>
        <v>4200000</v>
      </c>
      <c r="E94" s="15">
        <f>SUM(E90:E93)</f>
        <v>4200000</v>
      </c>
      <c r="F94" s="15">
        <f>SUM(F90:F93)</f>
        <v>30554123.4</v>
      </c>
    </row>
    <row r="95" spans="1:6" ht="12.75">
      <c r="A95" s="8"/>
      <c r="B95" s="9"/>
      <c r="C95" s="9"/>
      <c r="D95" s="9"/>
      <c r="E95" s="9"/>
      <c r="F95" s="9"/>
    </row>
    <row r="96" spans="1:6" ht="12.75">
      <c r="A96" s="32" t="s">
        <v>11</v>
      </c>
      <c r="B96" s="32"/>
      <c r="C96" s="32"/>
      <c r="D96" s="32"/>
      <c r="E96" s="32"/>
      <c r="F96" s="32"/>
    </row>
    <row r="97" spans="1:6" ht="12.75">
      <c r="A97" s="10"/>
      <c r="B97" s="9"/>
      <c r="C97" s="9"/>
      <c r="D97" s="9"/>
      <c r="E97" s="9"/>
      <c r="F97" s="9"/>
    </row>
    <row r="98" spans="1:6" ht="43.5" customHeight="1">
      <c r="A98" s="33" t="s">
        <v>229</v>
      </c>
      <c r="B98" s="33"/>
      <c r="C98" s="33"/>
      <c r="D98" s="33"/>
      <c r="E98" s="33"/>
      <c r="F98" s="33"/>
    </row>
    <row r="99" spans="1:6" ht="12.75">
      <c r="A99" s="10"/>
      <c r="B99" s="9"/>
      <c r="C99" s="9"/>
      <c r="D99" s="9"/>
      <c r="E99" s="9"/>
      <c r="F99" s="9"/>
    </row>
    <row r="100" spans="1:6" ht="27.75" customHeight="1">
      <c r="A100" s="2" t="s">
        <v>12</v>
      </c>
      <c r="B100" s="2" t="s">
        <v>2</v>
      </c>
      <c r="C100" s="2" t="s">
        <v>3</v>
      </c>
      <c r="D100" s="2" t="s">
        <v>4</v>
      </c>
      <c r="E100" s="2" t="s">
        <v>5</v>
      </c>
      <c r="F100" s="2" t="s">
        <v>6</v>
      </c>
    </row>
    <row r="101" spans="1:6" ht="12.75">
      <c r="A101" s="3" t="s">
        <v>17</v>
      </c>
      <c r="B101" s="4"/>
      <c r="C101" s="4"/>
      <c r="D101" s="4"/>
      <c r="E101" s="4"/>
      <c r="F101" s="5"/>
    </row>
    <row r="102" spans="1:6" ht="15" customHeight="1">
      <c r="A102" s="13" t="s">
        <v>233</v>
      </c>
      <c r="B102" s="13" t="s">
        <v>212</v>
      </c>
      <c r="C102" s="14">
        <v>6000000</v>
      </c>
      <c r="D102" s="14">
        <v>6000000</v>
      </c>
      <c r="E102" s="14"/>
      <c r="F102" s="7"/>
    </row>
    <row r="103" spans="1:6" ht="15" customHeight="1">
      <c r="A103" s="13" t="s">
        <v>113</v>
      </c>
      <c r="B103" s="13" t="s">
        <v>114</v>
      </c>
      <c r="C103" s="14">
        <v>1000000</v>
      </c>
      <c r="D103" s="14">
        <v>500000</v>
      </c>
      <c r="E103" s="14"/>
      <c r="F103" s="7">
        <f>+C103-D103+E103</f>
        <v>500000</v>
      </c>
    </row>
    <row r="104" spans="1:6" ht="15" customHeight="1">
      <c r="A104" s="13" t="s">
        <v>115</v>
      </c>
      <c r="B104" s="13" t="s">
        <v>116</v>
      </c>
      <c r="C104" s="14">
        <v>0</v>
      </c>
      <c r="D104" s="7"/>
      <c r="E104" s="7">
        <v>500000</v>
      </c>
      <c r="F104" s="7">
        <f>+C104-D104+E104</f>
        <v>500000</v>
      </c>
    </row>
    <row r="105" spans="1:6" ht="15" customHeight="1">
      <c r="A105" s="13" t="s">
        <v>234</v>
      </c>
      <c r="B105" s="13" t="s">
        <v>108</v>
      </c>
      <c r="C105" s="14">
        <v>0</v>
      </c>
      <c r="D105" s="7"/>
      <c r="E105" s="7">
        <v>6000000</v>
      </c>
      <c r="F105" s="7">
        <f>+C105-D105+E105</f>
        <v>6000000</v>
      </c>
    </row>
    <row r="106" spans="1:6" ht="12.75">
      <c r="A106" s="30"/>
      <c r="B106" s="31"/>
      <c r="C106" s="15">
        <f>SUM(C102:C105)</f>
        <v>7000000</v>
      </c>
      <c r="D106" s="15">
        <f>SUM(D102:D105)</f>
        <v>6500000</v>
      </c>
      <c r="E106" s="15">
        <f>SUM(E102:E105)</f>
        <v>6500000</v>
      </c>
      <c r="F106" s="15">
        <f>SUM(F102:F105)</f>
        <v>7000000</v>
      </c>
    </row>
    <row r="107" spans="1:6" ht="12.75">
      <c r="A107" s="8"/>
      <c r="B107" s="9"/>
      <c r="C107" s="9"/>
      <c r="D107" s="9"/>
      <c r="E107" s="9"/>
      <c r="F107" s="9"/>
    </row>
    <row r="108" spans="1:6" ht="12.75">
      <c r="A108" s="32" t="s">
        <v>11</v>
      </c>
      <c r="B108" s="32"/>
      <c r="C108" s="32"/>
      <c r="D108" s="32"/>
      <c r="E108" s="32"/>
      <c r="F108" s="32"/>
    </row>
    <row r="109" spans="1:6" ht="12.75">
      <c r="A109" s="10"/>
      <c r="B109" s="9"/>
      <c r="C109" s="9"/>
      <c r="D109" s="9"/>
      <c r="E109" s="9"/>
      <c r="F109" s="9"/>
    </row>
    <row r="110" spans="1:6" ht="58.5" customHeight="1">
      <c r="A110" s="33" t="s">
        <v>236</v>
      </c>
      <c r="B110" s="33"/>
      <c r="C110" s="33"/>
      <c r="D110" s="33"/>
      <c r="E110" s="33"/>
      <c r="F110" s="33"/>
    </row>
    <row r="111" spans="1:6" ht="18.75" customHeight="1">
      <c r="A111" s="11"/>
      <c r="B111" s="11"/>
      <c r="C111" s="11"/>
      <c r="D111" s="11"/>
      <c r="E111" s="11"/>
      <c r="F111" s="11"/>
    </row>
    <row r="112" spans="1:6" ht="18.75" customHeight="1">
      <c r="A112" s="11"/>
      <c r="B112" s="11"/>
      <c r="C112" s="11"/>
      <c r="D112" s="11"/>
      <c r="E112" s="11"/>
      <c r="F112" s="11"/>
    </row>
    <row r="113" spans="1:6" ht="18.75" customHeight="1">
      <c r="A113" s="11"/>
      <c r="B113" s="11"/>
      <c r="C113" s="11"/>
      <c r="D113" s="11"/>
      <c r="E113" s="11"/>
      <c r="F113" s="11"/>
    </row>
    <row r="114" spans="1:6" ht="18.75" customHeight="1">
      <c r="A114" s="11"/>
      <c r="B114" s="11"/>
      <c r="C114" s="11"/>
      <c r="D114" s="11"/>
      <c r="E114" s="11"/>
      <c r="F114" s="11"/>
    </row>
    <row r="115" spans="1:6" ht="30.75" customHeight="1">
      <c r="A115" s="2" t="s">
        <v>12</v>
      </c>
      <c r="B115" s="2" t="s">
        <v>2</v>
      </c>
      <c r="C115" s="2" t="s">
        <v>3</v>
      </c>
      <c r="D115" s="2" t="s">
        <v>4</v>
      </c>
      <c r="E115" s="2" t="s">
        <v>5</v>
      </c>
      <c r="F115" s="2" t="s">
        <v>6</v>
      </c>
    </row>
    <row r="116" spans="1:6" ht="18.75" customHeight="1">
      <c r="A116" s="3" t="s">
        <v>18</v>
      </c>
      <c r="B116" s="4"/>
      <c r="C116" s="4"/>
      <c r="D116" s="4"/>
      <c r="E116" s="4"/>
      <c r="F116" s="5"/>
    </row>
    <row r="117" spans="1:6" ht="18.75" customHeight="1">
      <c r="A117" s="13" t="s">
        <v>118</v>
      </c>
      <c r="B117" s="13" t="s">
        <v>110</v>
      </c>
      <c r="C117" s="14">
        <v>4500000</v>
      </c>
      <c r="D117" s="14">
        <v>500000</v>
      </c>
      <c r="E117" s="14"/>
      <c r="F117" s="7">
        <f>+C117-D117+E117</f>
        <v>4000000</v>
      </c>
    </row>
    <row r="118" spans="1:6" ht="18.75" customHeight="1">
      <c r="A118" s="13" t="s">
        <v>88</v>
      </c>
      <c r="B118" s="13" t="s">
        <v>117</v>
      </c>
      <c r="C118" s="14">
        <v>125000</v>
      </c>
      <c r="D118" s="14"/>
      <c r="E118" s="14">
        <v>500000</v>
      </c>
      <c r="F118" s="7">
        <f>+C118-D118+E118</f>
        <v>625000</v>
      </c>
    </row>
    <row r="119" spans="1:6" ht="18.75" customHeight="1">
      <c r="A119" s="30"/>
      <c r="B119" s="31"/>
      <c r="C119" s="15">
        <f>SUM(C117:C118)</f>
        <v>4625000</v>
      </c>
      <c r="D119" s="15">
        <f>SUM(D117:D118)</f>
        <v>500000</v>
      </c>
      <c r="E119" s="15">
        <f>SUM(E117:E118)</f>
        <v>500000</v>
      </c>
      <c r="F119" s="15">
        <f>SUM(F117:F118)</f>
        <v>4625000</v>
      </c>
    </row>
    <row r="120" spans="1:6" ht="18.75" customHeight="1">
      <c r="A120" s="8"/>
      <c r="B120" s="9"/>
      <c r="C120" s="9"/>
      <c r="D120" s="9"/>
      <c r="E120" s="9"/>
      <c r="F120" s="9"/>
    </row>
    <row r="121" spans="1:6" ht="18.75" customHeight="1">
      <c r="A121" s="32" t="s">
        <v>11</v>
      </c>
      <c r="B121" s="32"/>
      <c r="C121" s="32"/>
      <c r="D121" s="32"/>
      <c r="E121" s="32"/>
      <c r="F121" s="32"/>
    </row>
    <row r="122" spans="1:6" ht="18.75" customHeight="1">
      <c r="A122" s="10"/>
      <c r="B122" s="9"/>
      <c r="C122" s="9"/>
      <c r="D122" s="9"/>
      <c r="E122" s="9"/>
      <c r="F122" s="9"/>
    </row>
    <row r="123" spans="1:6" ht="44.25" customHeight="1">
      <c r="A123" s="33" t="s">
        <v>230</v>
      </c>
      <c r="B123" s="33"/>
      <c r="C123" s="33"/>
      <c r="D123" s="33"/>
      <c r="E123" s="33"/>
      <c r="F123" s="33"/>
    </row>
    <row r="124" spans="1:6" ht="18.75" customHeight="1">
      <c r="A124" s="11"/>
      <c r="B124" s="11"/>
      <c r="C124" s="11"/>
      <c r="D124" s="11"/>
      <c r="E124" s="11"/>
      <c r="F124" s="11"/>
    </row>
    <row r="125" spans="1:6" ht="28.5" customHeight="1">
      <c r="A125" s="2" t="s">
        <v>12</v>
      </c>
      <c r="B125" s="2" t="s">
        <v>2</v>
      </c>
      <c r="C125" s="2" t="s">
        <v>3</v>
      </c>
      <c r="D125" s="2" t="s">
        <v>4</v>
      </c>
      <c r="E125" s="2" t="s">
        <v>5</v>
      </c>
      <c r="F125" s="2" t="s">
        <v>6</v>
      </c>
    </row>
    <row r="126" spans="1:6" ht="18.75" customHeight="1">
      <c r="A126" s="3" t="s">
        <v>34</v>
      </c>
      <c r="B126" s="4"/>
      <c r="C126" s="4"/>
      <c r="D126" s="4"/>
      <c r="E126" s="4"/>
      <c r="F126" s="5"/>
    </row>
    <row r="127" spans="1:6" ht="18.75" customHeight="1">
      <c r="A127" s="13" t="s">
        <v>119</v>
      </c>
      <c r="B127" s="13" t="s">
        <v>120</v>
      </c>
      <c r="C127" s="14">
        <v>23676081.32</v>
      </c>
      <c r="D127" s="14">
        <v>2840030</v>
      </c>
      <c r="E127" s="14"/>
      <c r="F127" s="7">
        <f>+C127-D127+E127</f>
        <v>20836051.32</v>
      </c>
    </row>
    <row r="128" spans="1:6" ht="18.75" customHeight="1">
      <c r="A128" s="13" t="s">
        <v>121</v>
      </c>
      <c r="B128" s="13" t="s">
        <v>122</v>
      </c>
      <c r="C128" s="14">
        <v>900241.55</v>
      </c>
      <c r="D128" s="14"/>
      <c r="E128" s="14">
        <v>2124950</v>
      </c>
      <c r="F128" s="7">
        <f>+C128-D128+E128</f>
        <v>3025191.55</v>
      </c>
    </row>
    <row r="129" spans="1:6" ht="18.75" customHeight="1">
      <c r="A129" s="13" t="s">
        <v>123</v>
      </c>
      <c r="B129" s="13" t="s">
        <v>84</v>
      </c>
      <c r="C129" s="14">
        <v>17355372.67</v>
      </c>
      <c r="D129" s="14"/>
      <c r="E129" s="14">
        <v>715080</v>
      </c>
      <c r="F129" s="7">
        <f>+C129-D129+E129</f>
        <v>18070452.67</v>
      </c>
    </row>
    <row r="130" spans="1:8" ht="18.75" customHeight="1">
      <c r="A130" s="30"/>
      <c r="B130" s="31"/>
      <c r="C130" s="15">
        <f>SUM(C127:C129)</f>
        <v>41931695.54000001</v>
      </c>
      <c r="D130" s="15">
        <f>SUM(D127:D129)</f>
        <v>2840030</v>
      </c>
      <c r="E130" s="15">
        <f>SUM(E127:E129)</f>
        <v>2840030</v>
      </c>
      <c r="F130" s="15">
        <f>SUM(F127:F129)</f>
        <v>41931695.54000001</v>
      </c>
      <c r="H130" s="12"/>
    </row>
    <row r="131" spans="1:6" ht="18.75" customHeight="1">
      <c r="A131" s="8"/>
      <c r="B131" s="9"/>
      <c r="C131" s="9"/>
      <c r="D131" s="9"/>
      <c r="E131" s="9"/>
      <c r="F131" s="9"/>
    </row>
    <row r="132" spans="1:6" ht="18.75" customHeight="1">
      <c r="A132" s="32" t="s">
        <v>11</v>
      </c>
      <c r="B132" s="32"/>
      <c r="C132" s="32"/>
      <c r="D132" s="32"/>
      <c r="E132" s="32"/>
      <c r="F132" s="32"/>
    </row>
    <row r="133" spans="1:6" ht="18.75" customHeight="1">
      <c r="A133" s="10"/>
      <c r="B133" s="9"/>
      <c r="C133" s="9"/>
      <c r="D133" s="9"/>
      <c r="E133" s="9"/>
      <c r="F133" s="9"/>
    </row>
    <row r="134" spans="1:6" ht="59.25" customHeight="1">
      <c r="A134" s="33" t="s">
        <v>231</v>
      </c>
      <c r="B134" s="33"/>
      <c r="C134" s="33"/>
      <c r="D134" s="33"/>
      <c r="E134" s="33"/>
      <c r="F134" s="33"/>
    </row>
    <row r="135" spans="1:6" ht="18.75" customHeight="1">
      <c r="A135" s="11"/>
      <c r="B135" s="11"/>
      <c r="C135" s="11"/>
      <c r="D135" s="11"/>
      <c r="E135" s="11"/>
      <c r="F135" s="11"/>
    </row>
    <row r="136" spans="1:6" ht="28.5" customHeight="1">
      <c r="A136" s="2" t="s">
        <v>12</v>
      </c>
      <c r="B136" s="2" t="s">
        <v>2</v>
      </c>
      <c r="C136" s="2" t="s">
        <v>3</v>
      </c>
      <c r="D136" s="2" t="s">
        <v>4</v>
      </c>
      <c r="E136" s="2" t="s">
        <v>5</v>
      </c>
      <c r="F136" s="2" t="s">
        <v>6</v>
      </c>
    </row>
    <row r="137" spans="1:6" ht="18.75" customHeight="1">
      <c r="A137" s="3" t="s">
        <v>35</v>
      </c>
      <c r="B137" s="4"/>
      <c r="C137" s="4"/>
      <c r="D137" s="4"/>
      <c r="E137" s="4"/>
      <c r="F137" s="5"/>
    </row>
    <row r="138" spans="1:6" ht="15" customHeight="1">
      <c r="A138" s="13" t="s">
        <v>39</v>
      </c>
      <c r="B138" s="13" t="s">
        <v>124</v>
      </c>
      <c r="C138" s="14">
        <f>+F34</f>
        <v>1268413.08</v>
      </c>
      <c r="D138" s="14">
        <v>1268413.08</v>
      </c>
      <c r="E138" s="14"/>
      <c r="F138" s="7">
        <f>+C138-D138+E138</f>
        <v>0</v>
      </c>
    </row>
    <row r="139" spans="1:6" ht="15" customHeight="1">
      <c r="A139" s="13" t="s">
        <v>125</v>
      </c>
      <c r="B139" s="13" t="s">
        <v>126</v>
      </c>
      <c r="C139" s="14">
        <v>2772995</v>
      </c>
      <c r="D139" s="14">
        <v>400000</v>
      </c>
      <c r="E139" s="14"/>
      <c r="F139" s="7">
        <f>+C139-D139+E139</f>
        <v>2372995</v>
      </c>
    </row>
    <row r="140" spans="1:6" ht="15" customHeight="1">
      <c r="A140" s="13" t="s">
        <v>127</v>
      </c>
      <c r="B140" s="13" t="s">
        <v>128</v>
      </c>
      <c r="C140" s="14">
        <v>4995000</v>
      </c>
      <c r="D140" s="14">
        <v>331586.92</v>
      </c>
      <c r="E140" s="14"/>
      <c r="F140" s="7">
        <f>+C140-D140+E140</f>
        <v>4663413.08</v>
      </c>
    </row>
    <row r="141" spans="1:6" ht="15" customHeight="1">
      <c r="A141" s="13" t="s">
        <v>129</v>
      </c>
      <c r="B141" s="13" t="s">
        <v>117</v>
      </c>
      <c r="C141" s="14">
        <v>0</v>
      </c>
      <c r="D141" s="14"/>
      <c r="E141" s="14">
        <v>2000000</v>
      </c>
      <c r="F141" s="7">
        <f>+C141-D141+E141</f>
        <v>2000000</v>
      </c>
    </row>
    <row r="142" spans="1:6" ht="15" customHeight="1">
      <c r="A142" s="30"/>
      <c r="B142" s="31"/>
      <c r="C142" s="15">
        <f>SUM(C138:C141)</f>
        <v>9036408.08</v>
      </c>
      <c r="D142" s="15">
        <f>SUM(D138:D141)</f>
        <v>2000000</v>
      </c>
      <c r="E142" s="15">
        <f>SUM(E138:E141)</f>
        <v>2000000</v>
      </c>
      <c r="F142" s="15">
        <f>SUM(F138:F141)</f>
        <v>9036408.08</v>
      </c>
    </row>
    <row r="143" spans="1:6" ht="18.75" customHeight="1">
      <c r="A143" s="8"/>
      <c r="B143" s="9"/>
      <c r="C143" s="9"/>
      <c r="D143" s="9"/>
      <c r="E143" s="9"/>
      <c r="F143" s="9"/>
    </row>
    <row r="144" spans="1:6" ht="18.75" customHeight="1">
      <c r="A144" s="32" t="s">
        <v>11</v>
      </c>
      <c r="B144" s="32"/>
      <c r="C144" s="32"/>
      <c r="D144" s="32"/>
      <c r="E144" s="32"/>
      <c r="F144" s="32"/>
    </row>
    <row r="145" spans="1:6" ht="18.75" customHeight="1">
      <c r="A145" s="10"/>
      <c r="B145" s="9"/>
      <c r="C145" s="9"/>
      <c r="D145" s="9"/>
      <c r="E145" s="9"/>
      <c r="F145" s="9"/>
    </row>
    <row r="146" spans="1:6" ht="41.25" customHeight="1">
      <c r="A146" s="33" t="s">
        <v>232</v>
      </c>
      <c r="B146" s="33"/>
      <c r="C146" s="33"/>
      <c r="D146" s="33"/>
      <c r="E146" s="33"/>
      <c r="F146" s="33"/>
    </row>
    <row r="147" spans="1:10" ht="18.75" customHeight="1">
      <c r="A147" s="11"/>
      <c r="B147" s="11"/>
      <c r="C147" s="11"/>
      <c r="D147" s="11"/>
      <c r="E147" s="11"/>
      <c r="F147" s="11"/>
      <c r="H147" s="16"/>
      <c r="I147" s="16"/>
      <c r="J147" s="16"/>
    </row>
    <row r="148" spans="1:6" ht="29.25" customHeight="1">
      <c r="A148" s="2" t="s">
        <v>12</v>
      </c>
      <c r="B148" s="2" t="s">
        <v>2</v>
      </c>
      <c r="C148" s="2" t="s">
        <v>3</v>
      </c>
      <c r="D148" s="2" t="s">
        <v>4</v>
      </c>
      <c r="E148" s="2" t="s">
        <v>5</v>
      </c>
      <c r="F148" s="2" t="s">
        <v>6</v>
      </c>
    </row>
    <row r="149" spans="1:6" ht="18.75" customHeight="1">
      <c r="A149" s="3" t="s">
        <v>36</v>
      </c>
      <c r="B149" s="4"/>
      <c r="C149" s="4"/>
      <c r="D149" s="4"/>
      <c r="E149" s="4"/>
      <c r="F149" s="5"/>
    </row>
    <row r="150" spans="1:6" ht="15" customHeight="1">
      <c r="A150" s="13" t="s">
        <v>86</v>
      </c>
      <c r="B150" s="13" t="s">
        <v>87</v>
      </c>
      <c r="C150" s="14">
        <f>+F63</f>
        <v>1795000</v>
      </c>
      <c r="D150" s="14">
        <v>795000</v>
      </c>
      <c r="E150" s="14"/>
      <c r="F150" s="7">
        <f aca="true" t="shared" si="2" ref="F150:F157">+C150-D150+E150</f>
        <v>1000000</v>
      </c>
    </row>
    <row r="151" spans="1:6" ht="15" customHeight="1">
      <c r="A151" s="13" t="s">
        <v>130</v>
      </c>
      <c r="B151" s="13" t="s">
        <v>131</v>
      </c>
      <c r="C151" s="14">
        <v>3690846.38</v>
      </c>
      <c r="D151" s="14">
        <v>1000000</v>
      </c>
      <c r="E151" s="14"/>
      <c r="F151" s="7">
        <f t="shared" si="2"/>
        <v>2690846.38</v>
      </c>
    </row>
    <row r="152" spans="1:6" ht="15" customHeight="1">
      <c r="A152" s="13" t="s">
        <v>132</v>
      </c>
      <c r="B152" s="13" t="s">
        <v>133</v>
      </c>
      <c r="C152" s="14">
        <v>651146.6</v>
      </c>
      <c r="D152" s="14">
        <v>651146.6</v>
      </c>
      <c r="E152" s="14"/>
      <c r="F152" s="7">
        <f t="shared" si="2"/>
        <v>0</v>
      </c>
    </row>
    <row r="153" spans="1:6" ht="15" customHeight="1">
      <c r="A153" s="13" t="s">
        <v>141</v>
      </c>
      <c r="B153" s="13" t="s">
        <v>133</v>
      </c>
      <c r="C153" s="14">
        <v>805000</v>
      </c>
      <c r="D153" s="14">
        <v>805000</v>
      </c>
      <c r="E153" s="14"/>
      <c r="F153" s="7">
        <f t="shared" si="2"/>
        <v>0</v>
      </c>
    </row>
    <row r="154" spans="1:6" ht="15" customHeight="1">
      <c r="A154" s="13" t="s">
        <v>134</v>
      </c>
      <c r="B154" s="13" t="s">
        <v>135</v>
      </c>
      <c r="C154" s="14">
        <v>640000</v>
      </c>
      <c r="D154" s="14">
        <v>200000</v>
      </c>
      <c r="E154" s="14"/>
      <c r="F154" s="7">
        <f t="shared" si="2"/>
        <v>440000</v>
      </c>
    </row>
    <row r="155" spans="1:6" ht="15" customHeight="1">
      <c r="A155" s="13" t="s">
        <v>136</v>
      </c>
      <c r="B155" s="13" t="s">
        <v>114</v>
      </c>
      <c r="C155" s="14">
        <v>2989995</v>
      </c>
      <c r="D155" s="14">
        <v>2000000</v>
      </c>
      <c r="E155" s="14"/>
      <c r="F155" s="7">
        <f t="shared" si="2"/>
        <v>989995</v>
      </c>
    </row>
    <row r="156" spans="1:6" ht="15" customHeight="1">
      <c r="A156" s="13" t="s">
        <v>137</v>
      </c>
      <c r="B156" s="13" t="s">
        <v>138</v>
      </c>
      <c r="C156" s="14">
        <v>435825</v>
      </c>
      <c r="D156" s="14"/>
      <c r="E156" s="14">
        <v>2951146.6</v>
      </c>
      <c r="F156" s="7">
        <f t="shared" si="2"/>
        <v>3386971.6</v>
      </c>
    </row>
    <row r="157" spans="1:6" ht="15" customHeight="1">
      <c r="A157" s="13" t="s">
        <v>139</v>
      </c>
      <c r="B157" s="13" t="s">
        <v>92</v>
      </c>
      <c r="C157" s="14">
        <v>1618500</v>
      </c>
      <c r="D157" s="14"/>
      <c r="E157" s="14">
        <f>2000000+500000</f>
        <v>2500000</v>
      </c>
      <c r="F157" s="7">
        <f t="shared" si="2"/>
        <v>4118500</v>
      </c>
    </row>
    <row r="158" spans="1:6" ht="18.75" customHeight="1">
      <c r="A158" s="30"/>
      <c r="B158" s="31"/>
      <c r="C158" s="15">
        <f>SUM(C150:C157)</f>
        <v>12626312.98</v>
      </c>
      <c r="D158" s="15">
        <f>SUM(D150:D157)</f>
        <v>5451146.6</v>
      </c>
      <c r="E158" s="15">
        <f>SUM(E150:E157)</f>
        <v>5451146.6</v>
      </c>
      <c r="F158" s="15">
        <f>SUM(F150:F157)</f>
        <v>12626312.98</v>
      </c>
    </row>
    <row r="159" spans="1:6" ht="18.75" customHeight="1">
      <c r="A159" s="8"/>
      <c r="B159" s="9"/>
      <c r="C159" s="9"/>
      <c r="D159" s="9"/>
      <c r="E159" s="9"/>
      <c r="F159" s="9"/>
    </row>
    <row r="160" spans="1:6" ht="18.75" customHeight="1">
      <c r="A160" s="32" t="s">
        <v>11</v>
      </c>
      <c r="B160" s="32"/>
      <c r="C160" s="32"/>
      <c r="D160" s="32"/>
      <c r="E160" s="32"/>
      <c r="F160" s="32"/>
    </row>
    <row r="161" spans="1:6" ht="18.75" customHeight="1">
      <c r="A161" s="10"/>
      <c r="B161" s="9"/>
      <c r="C161" s="9"/>
      <c r="D161" s="9"/>
      <c r="E161" s="9"/>
      <c r="F161" s="9"/>
    </row>
    <row r="162" spans="1:6" ht="36.75" customHeight="1">
      <c r="A162" s="33" t="s">
        <v>140</v>
      </c>
      <c r="B162" s="33"/>
      <c r="C162" s="33"/>
      <c r="D162" s="33"/>
      <c r="E162" s="33"/>
      <c r="F162" s="33"/>
    </row>
    <row r="163" spans="1:6" ht="18.75" customHeight="1">
      <c r="A163" s="11"/>
      <c r="B163" s="11"/>
      <c r="C163" s="11"/>
      <c r="D163" s="11"/>
      <c r="E163" s="11"/>
      <c r="F163" s="11"/>
    </row>
    <row r="164" spans="1:6" ht="35.25" customHeight="1">
      <c r="A164" s="2" t="s">
        <v>12</v>
      </c>
      <c r="B164" s="2" t="s">
        <v>2</v>
      </c>
      <c r="C164" s="2" t="s">
        <v>3</v>
      </c>
      <c r="D164" s="2" t="s">
        <v>4</v>
      </c>
      <c r="E164" s="2" t="s">
        <v>5</v>
      </c>
      <c r="F164" s="2" t="s">
        <v>6</v>
      </c>
    </row>
    <row r="165" spans="1:6" ht="18.75" customHeight="1">
      <c r="A165" s="3" t="s">
        <v>37</v>
      </c>
      <c r="B165" s="4"/>
      <c r="C165" s="4"/>
      <c r="D165" s="4"/>
      <c r="E165" s="4"/>
      <c r="F165" s="5"/>
    </row>
    <row r="166" spans="1:6" ht="31.5" customHeight="1">
      <c r="A166" s="19" t="s">
        <v>142</v>
      </c>
      <c r="B166" s="19" t="s">
        <v>143</v>
      </c>
      <c r="C166" s="22">
        <v>20000000</v>
      </c>
      <c r="D166" s="22">
        <v>11953272</v>
      </c>
      <c r="E166" s="22"/>
      <c r="F166" s="7">
        <f>+C166-D166+E166</f>
        <v>8046728</v>
      </c>
    </row>
    <row r="167" spans="1:6" ht="18.75" customHeight="1">
      <c r="A167" s="19" t="s">
        <v>144</v>
      </c>
      <c r="B167" s="19" t="s">
        <v>145</v>
      </c>
      <c r="C167" s="22">
        <v>0</v>
      </c>
      <c r="D167" s="22"/>
      <c r="E167" s="22">
        <f>1000000+95000+30000+40000+45000</f>
        <v>1210000</v>
      </c>
      <c r="F167" s="7">
        <f aca="true" t="shared" si="3" ref="F167:F173">+C167-D167+E167</f>
        <v>1210000</v>
      </c>
    </row>
    <row r="168" spans="1:6" ht="18.75" customHeight="1">
      <c r="A168" s="19" t="s">
        <v>146</v>
      </c>
      <c r="B168" s="19" t="s">
        <v>147</v>
      </c>
      <c r="C168" s="22">
        <v>0</v>
      </c>
      <c r="D168" s="22"/>
      <c r="E168" s="22">
        <f>750000+110000+654000+155700+249760+113000+200000+29000+266000+180000+40000+116000</f>
        <v>2863460</v>
      </c>
      <c r="F168" s="7">
        <f t="shared" si="3"/>
        <v>2863460</v>
      </c>
    </row>
    <row r="169" spans="1:6" ht="18.75" customHeight="1">
      <c r="A169" s="19" t="s">
        <v>148</v>
      </c>
      <c r="B169" s="19" t="s">
        <v>149</v>
      </c>
      <c r="C169" s="22">
        <v>0</v>
      </c>
      <c r="D169" s="22"/>
      <c r="E169" s="22">
        <f>10000+10000+145300+1170000+50000+152000+580000</f>
        <v>2117300</v>
      </c>
      <c r="F169" s="7">
        <f t="shared" si="3"/>
        <v>2117300</v>
      </c>
    </row>
    <row r="170" spans="1:6" ht="18.75" customHeight="1">
      <c r="A170" s="19" t="s">
        <v>150</v>
      </c>
      <c r="B170" s="19" t="s">
        <v>151</v>
      </c>
      <c r="C170" s="22">
        <v>0</v>
      </c>
      <c r="D170" s="22"/>
      <c r="E170" s="22">
        <f>50000+60000</f>
        <v>110000</v>
      </c>
      <c r="F170" s="7">
        <f t="shared" si="3"/>
        <v>110000</v>
      </c>
    </row>
    <row r="171" spans="1:6" ht="18.75" customHeight="1">
      <c r="A171" s="19" t="s">
        <v>152</v>
      </c>
      <c r="B171" s="19" t="s">
        <v>153</v>
      </c>
      <c r="C171" s="22">
        <v>0</v>
      </c>
      <c r="D171" s="22"/>
      <c r="E171" s="22">
        <f>120000+350000+50000+485000+20000</f>
        <v>1025000</v>
      </c>
      <c r="F171" s="7">
        <f t="shared" si="3"/>
        <v>1025000</v>
      </c>
    </row>
    <row r="172" spans="1:6" ht="18.75" customHeight="1">
      <c r="A172" s="19" t="s">
        <v>154</v>
      </c>
      <c r="B172" s="19" t="s">
        <v>84</v>
      </c>
      <c r="C172" s="22">
        <v>0</v>
      </c>
      <c r="D172" s="22"/>
      <c r="E172" s="22">
        <v>120000</v>
      </c>
      <c r="F172" s="7">
        <f t="shared" si="3"/>
        <v>120000</v>
      </c>
    </row>
    <row r="173" spans="1:6" ht="28.5" customHeight="1">
      <c r="A173" s="19" t="s">
        <v>155</v>
      </c>
      <c r="B173" s="19" t="s">
        <v>156</v>
      </c>
      <c r="C173" s="22">
        <v>0</v>
      </c>
      <c r="D173" s="22"/>
      <c r="E173" s="22">
        <f>1615512+80000+120000+120000+60000+1512000+1000000</f>
        <v>4507512</v>
      </c>
      <c r="F173" s="7">
        <f t="shared" si="3"/>
        <v>4507512</v>
      </c>
    </row>
    <row r="174" spans="1:6" ht="18.75" customHeight="1">
      <c r="A174" s="30"/>
      <c r="B174" s="31"/>
      <c r="C174" s="15">
        <f>SUM(C166:C173)</f>
        <v>20000000</v>
      </c>
      <c r="D174" s="15">
        <f>SUM(D166:D173)</f>
        <v>11953272</v>
      </c>
      <c r="E174" s="15">
        <f>SUM(E166:E173)</f>
        <v>11953272</v>
      </c>
      <c r="F174" s="15">
        <f>SUM(F166:F173)</f>
        <v>20000000</v>
      </c>
    </row>
    <row r="175" spans="1:6" ht="18.75" customHeight="1">
      <c r="A175" s="8"/>
      <c r="B175" s="9"/>
      <c r="C175" s="9"/>
      <c r="D175" s="9"/>
      <c r="E175" s="9"/>
      <c r="F175" s="9"/>
    </row>
    <row r="176" spans="1:6" ht="18.75" customHeight="1">
      <c r="A176" s="32" t="s">
        <v>11</v>
      </c>
      <c r="B176" s="32"/>
      <c r="C176" s="32"/>
      <c r="D176" s="32"/>
      <c r="E176" s="32"/>
      <c r="F176" s="32"/>
    </row>
    <row r="177" spans="1:6" ht="18.75" customHeight="1">
      <c r="A177" s="10"/>
      <c r="B177" s="9"/>
      <c r="C177" s="9"/>
      <c r="D177" s="9"/>
      <c r="E177" s="9"/>
      <c r="F177" s="9"/>
    </row>
    <row r="178" spans="1:6" ht="29.25" customHeight="1">
      <c r="A178" s="33" t="s">
        <v>157</v>
      </c>
      <c r="B178" s="33"/>
      <c r="C178" s="33"/>
      <c r="D178" s="33"/>
      <c r="E178" s="33"/>
      <c r="F178" s="33"/>
    </row>
    <row r="179" spans="1:6" ht="18.75" customHeight="1">
      <c r="A179" s="11"/>
      <c r="B179" s="11"/>
      <c r="C179" s="11"/>
      <c r="D179" s="11"/>
      <c r="E179" s="11"/>
      <c r="F179" s="11"/>
    </row>
    <row r="180" spans="1:6" ht="32.25" customHeight="1">
      <c r="A180" s="2" t="s">
        <v>12</v>
      </c>
      <c r="B180" s="2" t="s">
        <v>2</v>
      </c>
      <c r="C180" s="2" t="s">
        <v>3</v>
      </c>
      <c r="D180" s="2" t="s">
        <v>4</v>
      </c>
      <c r="E180" s="2" t="s">
        <v>5</v>
      </c>
      <c r="F180" s="2" t="s">
        <v>6</v>
      </c>
    </row>
    <row r="181" spans="1:6" ht="18.75" customHeight="1">
      <c r="A181" s="3" t="s">
        <v>161</v>
      </c>
      <c r="B181" s="4"/>
      <c r="C181" s="4"/>
      <c r="D181" s="4"/>
      <c r="E181" s="4"/>
      <c r="F181" s="5"/>
    </row>
    <row r="182" spans="1:6" ht="15" customHeight="1">
      <c r="A182" s="19" t="s">
        <v>66</v>
      </c>
      <c r="B182" s="19" t="s">
        <v>13</v>
      </c>
      <c r="C182" s="22">
        <f>+F45</f>
        <v>968397.3700000001</v>
      </c>
      <c r="D182" s="22">
        <v>750000</v>
      </c>
      <c r="E182" s="22"/>
      <c r="F182" s="7">
        <f>+C182-D182+E182</f>
        <v>218397.3700000001</v>
      </c>
    </row>
    <row r="183" spans="1:6" ht="15" customHeight="1">
      <c r="A183" s="19" t="s">
        <v>159</v>
      </c>
      <c r="B183" s="19" t="s">
        <v>13</v>
      </c>
      <c r="C183" s="22">
        <v>916231.6</v>
      </c>
      <c r="D183" s="22">
        <v>750000</v>
      </c>
      <c r="E183" s="22"/>
      <c r="F183" s="7">
        <f>+C183-D183+E183</f>
        <v>166231.59999999998</v>
      </c>
    </row>
    <row r="184" spans="1:6" ht="15" customHeight="1">
      <c r="A184" s="19" t="s">
        <v>243</v>
      </c>
      <c r="B184" s="19" t="s">
        <v>158</v>
      </c>
      <c r="C184" s="22">
        <v>1496526</v>
      </c>
      <c r="D184" s="22"/>
      <c r="E184" s="22">
        <v>750000</v>
      </c>
      <c r="F184" s="7">
        <f>+C184-D184+E184</f>
        <v>2246526</v>
      </c>
    </row>
    <row r="185" spans="1:6" ht="15" customHeight="1">
      <c r="A185" s="19" t="s">
        <v>244</v>
      </c>
      <c r="B185" s="19" t="s">
        <v>158</v>
      </c>
      <c r="C185" s="22">
        <v>0</v>
      </c>
      <c r="D185" s="22"/>
      <c r="E185" s="22">
        <v>750000</v>
      </c>
      <c r="F185" s="7">
        <f>+C185-D185+E185</f>
        <v>750000</v>
      </c>
    </row>
    <row r="186" spans="1:6" ht="18.75" customHeight="1">
      <c r="A186" s="30"/>
      <c r="B186" s="31"/>
      <c r="C186" s="15">
        <f>SUM(C182:C185)</f>
        <v>3381154.97</v>
      </c>
      <c r="D186" s="15">
        <f>SUM(D182:D185)</f>
        <v>1500000</v>
      </c>
      <c r="E186" s="15">
        <f>SUM(E182:E185)</f>
        <v>1500000</v>
      </c>
      <c r="F186" s="15">
        <f>SUM(F182:F185)</f>
        <v>3381154.97</v>
      </c>
    </row>
    <row r="187" spans="1:6" ht="18.75" customHeight="1">
      <c r="A187" s="8"/>
      <c r="B187" s="9"/>
      <c r="C187" s="9"/>
      <c r="D187" s="9"/>
      <c r="E187" s="9"/>
      <c r="F187" s="9"/>
    </row>
    <row r="188" spans="1:6" ht="18.75" customHeight="1">
      <c r="A188" s="32" t="s">
        <v>11</v>
      </c>
      <c r="B188" s="32"/>
      <c r="C188" s="32"/>
      <c r="D188" s="32"/>
      <c r="E188" s="32"/>
      <c r="F188" s="32"/>
    </row>
    <row r="189" spans="1:6" ht="15" customHeight="1">
      <c r="A189" s="10"/>
      <c r="B189" s="9"/>
      <c r="C189" s="9"/>
      <c r="D189" s="9"/>
      <c r="E189" s="9"/>
      <c r="F189" s="9"/>
    </row>
    <row r="190" spans="1:6" ht="36.75" customHeight="1">
      <c r="A190" s="33" t="s">
        <v>160</v>
      </c>
      <c r="B190" s="33"/>
      <c r="C190" s="33"/>
      <c r="D190" s="33"/>
      <c r="E190" s="33"/>
      <c r="F190" s="33"/>
    </row>
    <row r="191" spans="1:6" ht="18.75" customHeight="1">
      <c r="A191" s="11"/>
      <c r="B191" s="11"/>
      <c r="C191" s="11"/>
      <c r="D191" s="11"/>
      <c r="E191" s="11"/>
      <c r="F191" s="11"/>
    </row>
    <row r="192" spans="1:6" ht="31.5" customHeight="1">
      <c r="A192" s="2" t="s">
        <v>12</v>
      </c>
      <c r="B192" s="2" t="s">
        <v>2</v>
      </c>
      <c r="C192" s="2" t="s">
        <v>3</v>
      </c>
      <c r="D192" s="2" t="s">
        <v>4</v>
      </c>
      <c r="E192" s="2" t="s">
        <v>5</v>
      </c>
      <c r="F192" s="2" t="s">
        <v>6</v>
      </c>
    </row>
    <row r="193" spans="1:6" ht="18.75" customHeight="1">
      <c r="A193" s="3" t="s">
        <v>167</v>
      </c>
      <c r="B193" s="4"/>
      <c r="C193" s="4"/>
      <c r="D193" s="4"/>
      <c r="E193" s="4"/>
      <c r="F193" s="5"/>
    </row>
    <row r="194" spans="1:6" ht="18.75" customHeight="1">
      <c r="A194" s="19" t="s">
        <v>162</v>
      </c>
      <c r="B194" s="19" t="s">
        <v>164</v>
      </c>
      <c r="C194" s="22">
        <v>12977931</v>
      </c>
      <c r="D194" s="22">
        <v>12977931</v>
      </c>
      <c r="E194" s="22"/>
      <c r="F194" s="7">
        <f>+C194-D194+E194</f>
        <v>0</v>
      </c>
    </row>
    <row r="195" spans="1:6" ht="18.75" customHeight="1">
      <c r="A195" s="19" t="s">
        <v>165</v>
      </c>
      <c r="B195" s="19" t="s">
        <v>163</v>
      </c>
      <c r="C195" s="22">
        <v>10000000</v>
      </c>
      <c r="D195" s="22"/>
      <c r="E195" s="22">
        <v>12977931</v>
      </c>
      <c r="F195" s="7">
        <f>+C195-D195+E195</f>
        <v>22977931</v>
      </c>
    </row>
    <row r="196" spans="1:6" ht="18.75" customHeight="1">
      <c r="A196" s="30"/>
      <c r="B196" s="31"/>
      <c r="C196" s="15">
        <f>SUM(C194:C195)</f>
        <v>22977931</v>
      </c>
      <c r="D196" s="15">
        <f>SUM(D194:D195)</f>
        <v>12977931</v>
      </c>
      <c r="E196" s="15">
        <f>SUM(E194:E195)</f>
        <v>12977931</v>
      </c>
      <c r="F196" s="15">
        <f>SUM(F194:F195)</f>
        <v>22977931</v>
      </c>
    </row>
    <row r="197" spans="1:6" ht="18.75" customHeight="1">
      <c r="A197" s="8"/>
      <c r="B197" s="9"/>
      <c r="C197" s="9"/>
      <c r="D197" s="9"/>
      <c r="E197" s="9"/>
      <c r="F197" s="9"/>
    </row>
    <row r="198" spans="1:6" ht="18.75" customHeight="1">
      <c r="A198" s="32" t="s">
        <v>11</v>
      </c>
      <c r="B198" s="32"/>
      <c r="C198" s="32"/>
      <c r="D198" s="32"/>
      <c r="E198" s="32"/>
      <c r="F198" s="32"/>
    </row>
    <row r="199" spans="1:6" ht="18.75" customHeight="1">
      <c r="A199" s="10"/>
      <c r="B199" s="9"/>
      <c r="C199" s="9"/>
      <c r="D199" s="9"/>
      <c r="E199" s="9"/>
      <c r="F199" s="9"/>
    </row>
    <row r="200" spans="1:6" ht="33" customHeight="1">
      <c r="A200" s="33" t="s">
        <v>166</v>
      </c>
      <c r="B200" s="33"/>
      <c r="C200" s="33"/>
      <c r="D200" s="33"/>
      <c r="E200" s="33"/>
      <c r="F200" s="33"/>
    </row>
    <row r="201" spans="1:6" ht="18.75" customHeight="1">
      <c r="A201" s="11"/>
      <c r="B201" s="11"/>
      <c r="C201" s="11"/>
      <c r="D201" s="11"/>
      <c r="E201" s="11"/>
      <c r="F201" s="11"/>
    </row>
    <row r="202" spans="1:6" ht="33" customHeight="1">
      <c r="A202" s="2" t="s">
        <v>12</v>
      </c>
      <c r="B202" s="2" t="s">
        <v>2</v>
      </c>
      <c r="C202" s="2" t="s">
        <v>3</v>
      </c>
      <c r="D202" s="2" t="s">
        <v>4</v>
      </c>
      <c r="E202" s="2" t="s">
        <v>5</v>
      </c>
      <c r="F202" s="2" t="s">
        <v>6</v>
      </c>
    </row>
    <row r="203" spans="1:6" ht="15.75" customHeight="1">
      <c r="A203" s="3" t="s">
        <v>173</v>
      </c>
      <c r="B203" s="4"/>
      <c r="C203" s="4"/>
      <c r="D203" s="4"/>
      <c r="E203" s="4"/>
      <c r="F203" s="5"/>
    </row>
    <row r="204" spans="1:6" ht="15" customHeight="1">
      <c r="A204" s="19" t="s">
        <v>168</v>
      </c>
      <c r="B204" s="19" t="s">
        <v>13</v>
      </c>
      <c r="C204" s="22">
        <v>142275.72</v>
      </c>
      <c r="D204" s="22">
        <v>142275.72</v>
      </c>
      <c r="E204" s="22"/>
      <c r="F204" s="7">
        <f>+C204-D204+E204</f>
        <v>0</v>
      </c>
    </row>
    <row r="205" spans="1:6" ht="15" customHeight="1">
      <c r="A205" s="19" t="s">
        <v>169</v>
      </c>
      <c r="B205" s="19" t="s">
        <v>20</v>
      </c>
      <c r="C205" s="22">
        <v>2920714.51</v>
      </c>
      <c r="D205" s="22">
        <v>846947.05</v>
      </c>
      <c r="E205" s="22"/>
      <c r="F205" s="7">
        <f>+C205-D205+E205</f>
        <v>2073767.4599999997</v>
      </c>
    </row>
    <row r="206" spans="1:6" ht="15" customHeight="1">
      <c r="A206" s="19" t="s">
        <v>170</v>
      </c>
      <c r="B206" s="19" t="s">
        <v>171</v>
      </c>
      <c r="C206" s="22">
        <v>9284791.69</v>
      </c>
      <c r="D206" s="22"/>
      <c r="E206" s="22">
        <f>374305.85+614916.92</f>
        <v>989222.77</v>
      </c>
      <c r="F206" s="7">
        <f>+C206-D206+E206</f>
        <v>10274014.459999999</v>
      </c>
    </row>
    <row r="207" spans="1:7" ht="18.75" customHeight="1">
      <c r="A207" s="30"/>
      <c r="B207" s="31"/>
      <c r="C207" s="15">
        <f>SUM(C204:C206)</f>
        <v>12347781.92</v>
      </c>
      <c r="D207" s="15">
        <f>SUM(D204:D206)</f>
        <v>989222.77</v>
      </c>
      <c r="E207" s="15">
        <f>SUM(E204:E206)</f>
        <v>989222.77</v>
      </c>
      <c r="F207" s="15">
        <f>SUM(F204:F206)</f>
        <v>12347781.919999998</v>
      </c>
      <c r="G207" s="12"/>
    </row>
    <row r="208" spans="1:6" ht="18.75" customHeight="1">
      <c r="A208" s="8"/>
      <c r="B208" s="9"/>
      <c r="C208" s="9"/>
      <c r="D208" s="9"/>
      <c r="E208" s="9"/>
      <c r="F208" s="9"/>
    </row>
    <row r="209" spans="1:6" ht="18.75" customHeight="1">
      <c r="A209" s="32" t="s">
        <v>11</v>
      </c>
      <c r="B209" s="32"/>
      <c r="C209" s="32"/>
      <c r="D209" s="32"/>
      <c r="E209" s="32"/>
      <c r="F209" s="32"/>
    </row>
    <row r="210" spans="1:6" ht="18.75" customHeight="1">
      <c r="A210" s="10"/>
      <c r="B210" s="9"/>
      <c r="C210" s="9"/>
      <c r="D210" s="9"/>
      <c r="E210" s="9"/>
      <c r="F210" s="9"/>
    </row>
    <row r="211" spans="1:6" ht="39" customHeight="1">
      <c r="A211" s="33" t="s">
        <v>172</v>
      </c>
      <c r="B211" s="33"/>
      <c r="C211" s="33"/>
      <c r="D211" s="33"/>
      <c r="E211" s="33"/>
      <c r="F211" s="33"/>
    </row>
    <row r="212" spans="1:6" ht="32.25" customHeight="1">
      <c r="A212" s="2" t="s">
        <v>12</v>
      </c>
      <c r="B212" s="2" t="s">
        <v>2</v>
      </c>
      <c r="C212" s="2" t="s">
        <v>3</v>
      </c>
      <c r="D212" s="2" t="s">
        <v>4</v>
      </c>
      <c r="E212" s="2" t="s">
        <v>5</v>
      </c>
      <c r="F212" s="2" t="s">
        <v>6</v>
      </c>
    </row>
    <row r="213" spans="1:6" ht="17.25" customHeight="1">
      <c r="A213" s="3" t="s">
        <v>185</v>
      </c>
      <c r="B213" s="4"/>
      <c r="C213" s="4"/>
      <c r="D213" s="4"/>
      <c r="E213" s="4"/>
      <c r="F213" s="5"/>
    </row>
    <row r="214" spans="1:6" ht="15" customHeight="1">
      <c r="A214" s="19" t="s">
        <v>174</v>
      </c>
      <c r="B214" s="19" t="s">
        <v>108</v>
      </c>
      <c r="C214" s="22">
        <v>850000</v>
      </c>
      <c r="D214" s="22">
        <v>828513.22</v>
      </c>
      <c r="E214" s="22"/>
      <c r="F214" s="7">
        <f>+C214-D214+E214</f>
        <v>21486.780000000028</v>
      </c>
    </row>
    <row r="215" spans="1:6" ht="15" customHeight="1">
      <c r="A215" s="19" t="s">
        <v>179</v>
      </c>
      <c r="B215" s="19" t="s">
        <v>158</v>
      </c>
      <c r="C215" s="22">
        <v>0</v>
      </c>
      <c r="D215" s="22"/>
      <c r="E215" s="22">
        <v>589586.54</v>
      </c>
      <c r="F215" s="7">
        <f aca="true" t="shared" si="4" ref="F215:F221">+C215-D215+E215</f>
        <v>589586.54</v>
      </c>
    </row>
    <row r="216" spans="1:8" ht="15" customHeight="1">
      <c r="A216" s="19" t="s">
        <v>182</v>
      </c>
      <c r="B216" s="19" t="s">
        <v>183</v>
      </c>
      <c r="C216" s="22">
        <v>1105031.53</v>
      </c>
      <c r="D216" s="22"/>
      <c r="E216" s="22">
        <v>43673.08</v>
      </c>
      <c r="F216" s="7">
        <f t="shared" si="4"/>
        <v>1148704.61</v>
      </c>
      <c r="H216" s="12"/>
    </row>
    <row r="217" spans="1:6" ht="15" customHeight="1">
      <c r="A217" s="19" t="s">
        <v>180</v>
      </c>
      <c r="B217" s="19" t="s">
        <v>103</v>
      </c>
      <c r="C217" s="22">
        <v>2211577.79</v>
      </c>
      <c r="D217" s="22"/>
      <c r="E217" s="22">
        <v>52750.53</v>
      </c>
      <c r="F217" s="7">
        <f t="shared" si="4"/>
        <v>2264328.32</v>
      </c>
    </row>
    <row r="218" spans="1:6" ht="15" customHeight="1">
      <c r="A218" s="19" t="s">
        <v>245</v>
      </c>
      <c r="B218" s="19" t="s">
        <v>175</v>
      </c>
      <c r="C218" s="22">
        <v>1778761.69</v>
      </c>
      <c r="D218" s="22"/>
      <c r="E218" s="22">
        <v>54536.75</v>
      </c>
      <c r="F218" s="7">
        <f t="shared" si="4"/>
        <v>1833298.44</v>
      </c>
    </row>
    <row r="219" spans="1:6" ht="15" customHeight="1">
      <c r="A219" s="19" t="s">
        <v>246</v>
      </c>
      <c r="B219" s="19" t="s">
        <v>176</v>
      </c>
      <c r="C219" s="22">
        <v>96146.77</v>
      </c>
      <c r="D219" s="22"/>
      <c r="E219" s="22">
        <v>2947.93</v>
      </c>
      <c r="F219" s="7">
        <f t="shared" si="4"/>
        <v>99094.7</v>
      </c>
    </row>
    <row r="220" spans="1:6" ht="15" customHeight="1">
      <c r="A220" s="19" t="s">
        <v>247</v>
      </c>
      <c r="B220" s="19" t="s">
        <v>177</v>
      </c>
      <c r="C220" s="22">
        <v>946108.03</v>
      </c>
      <c r="D220" s="22"/>
      <c r="E220" s="22">
        <v>29007.66</v>
      </c>
      <c r="F220" s="7">
        <f t="shared" si="4"/>
        <v>975115.6900000001</v>
      </c>
    </row>
    <row r="221" spans="1:6" ht="15" customHeight="1">
      <c r="A221" s="19" t="s">
        <v>248</v>
      </c>
      <c r="B221" s="19" t="s">
        <v>178</v>
      </c>
      <c r="C221" s="22">
        <v>288445.3</v>
      </c>
      <c r="D221" s="22"/>
      <c r="E221" s="22">
        <v>8843.8</v>
      </c>
      <c r="F221" s="7">
        <f t="shared" si="4"/>
        <v>297289.1</v>
      </c>
    </row>
    <row r="222" spans="1:6" ht="15" customHeight="1">
      <c r="A222" s="19" t="s">
        <v>249</v>
      </c>
      <c r="B222" s="19" t="s">
        <v>25</v>
      </c>
      <c r="C222" s="22">
        <v>576893.6</v>
      </c>
      <c r="D222" s="22"/>
      <c r="E222" s="22">
        <v>17687.6</v>
      </c>
      <c r="F222" s="7">
        <f>+C222-D222+E222</f>
        <v>594581.2</v>
      </c>
    </row>
    <row r="223" spans="1:6" ht="15" customHeight="1">
      <c r="A223" s="19" t="s">
        <v>181</v>
      </c>
      <c r="B223" s="19" t="s">
        <v>22</v>
      </c>
      <c r="C223" s="22">
        <v>1402281.33</v>
      </c>
      <c r="D223" s="22"/>
      <c r="E223" s="22">
        <v>29479.33</v>
      </c>
      <c r="F223" s="7">
        <f>+C223-D223+E223</f>
        <v>1431760.6600000001</v>
      </c>
    </row>
    <row r="224" spans="1:6" ht="18.75" customHeight="1">
      <c r="A224" s="30"/>
      <c r="B224" s="31"/>
      <c r="C224" s="15">
        <f>SUM(C214:C223)</f>
        <v>9255246.04</v>
      </c>
      <c r="D224" s="15">
        <f>SUM(D214:D223)</f>
        <v>828513.22</v>
      </c>
      <c r="E224" s="15">
        <f>SUM(E214:E223)</f>
        <v>828513.2200000001</v>
      </c>
      <c r="F224" s="15">
        <f>SUM(F214:F223)</f>
        <v>9255246.04</v>
      </c>
    </row>
    <row r="225" spans="1:6" ht="18.75" customHeight="1">
      <c r="A225" s="8"/>
      <c r="B225" s="9"/>
      <c r="C225" s="9"/>
      <c r="D225" s="9"/>
      <c r="E225" s="9"/>
      <c r="F225" s="9"/>
    </row>
    <row r="226" spans="1:6" ht="18.75" customHeight="1">
      <c r="A226" s="32" t="s">
        <v>11</v>
      </c>
      <c r="B226" s="32"/>
      <c r="C226" s="32"/>
      <c r="D226" s="32"/>
      <c r="E226" s="32"/>
      <c r="F226" s="32"/>
    </row>
    <row r="227" spans="1:6" ht="18.75" customHeight="1">
      <c r="A227" s="10"/>
      <c r="B227" s="9"/>
      <c r="C227" s="9"/>
      <c r="D227" s="9"/>
      <c r="E227" s="9"/>
      <c r="F227" s="9"/>
    </row>
    <row r="228" spans="1:6" ht="34.5" customHeight="1">
      <c r="A228" s="33" t="s">
        <v>184</v>
      </c>
      <c r="B228" s="33"/>
      <c r="C228" s="33"/>
      <c r="D228" s="33"/>
      <c r="E228" s="33"/>
      <c r="F228" s="33"/>
    </row>
    <row r="229" spans="1:6" ht="15" customHeight="1">
      <c r="A229" s="11"/>
      <c r="B229" s="11"/>
      <c r="C229" s="11"/>
      <c r="D229" s="11"/>
      <c r="E229" s="11"/>
      <c r="F229" s="11"/>
    </row>
    <row r="230" spans="1:6" ht="32.25" customHeight="1">
      <c r="A230" s="2" t="s">
        <v>12</v>
      </c>
      <c r="B230" s="2" t="s">
        <v>2</v>
      </c>
      <c r="C230" s="2" t="s">
        <v>3</v>
      </c>
      <c r="D230" s="2" t="s">
        <v>4</v>
      </c>
      <c r="E230" s="2" t="s">
        <v>5</v>
      </c>
      <c r="F230" s="2" t="s">
        <v>6</v>
      </c>
    </row>
    <row r="231" spans="1:6" ht="18.75" customHeight="1">
      <c r="A231" s="3" t="s">
        <v>186</v>
      </c>
      <c r="B231" s="4"/>
      <c r="C231" s="4"/>
      <c r="D231" s="4"/>
      <c r="E231" s="4"/>
      <c r="F231" s="5"/>
    </row>
    <row r="232" spans="1:6" ht="15" customHeight="1">
      <c r="A232" s="19" t="s">
        <v>218</v>
      </c>
      <c r="B232" s="19" t="s">
        <v>219</v>
      </c>
      <c r="C232" s="22">
        <v>1000000</v>
      </c>
      <c r="D232" s="22">
        <v>1000000</v>
      </c>
      <c r="E232" s="22"/>
      <c r="F232" s="7">
        <f>+C232-D232+E232</f>
        <v>0</v>
      </c>
    </row>
    <row r="233" spans="1:6" ht="15" customHeight="1">
      <c r="A233" s="19" t="s">
        <v>220</v>
      </c>
      <c r="B233" s="19" t="s">
        <v>138</v>
      </c>
      <c r="C233" s="22">
        <v>1000000</v>
      </c>
      <c r="D233" s="22">
        <v>700000</v>
      </c>
      <c r="E233" s="22"/>
      <c r="F233" s="7">
        <f>+C233-D233+E233</f>
        <v>300000</v>
      </c>
    </row>
    <row r="234" spans="1:6" ht="15" customHeight="1">
      <c r="A234" s="19" t="s">
        <v>91</v>
      </c>
      <c r="B234" s="19" t="s">
        <v>117</v>
      </c>
      <c r="C234" s="22">
        <f>+F73</f>
        <v>39881137.32</v>
      </c>
      <c r="D234" s="22">
        <v>1000000</v>
      </c>
      <c r="E234" s="22"/>
      <c r="F234" s="7">
        <f>+C234-D234+E234</f>
        <v>38881137.32</v>
      </c>
    </row>
    <row r="235" spans="1:6" ht="15" customHeight="1">
      <c r="A235" s="19" t="s">
        <v>221</v>
      </c>
      <c r="B235" s="19" t="s">
        <v>222</v>
      </c>
      <c r="C235" s="22">
        <v>681000</v>
      </c>
      <c r="D235" s="22"/>
      <c r="E235" s="22">
        <v>2700000</v>
      </c>
      <c r="F235" s="7">
        <f>+C235-D235+E235</f>
        <v>3381000</v>
      </c>
    </row>
    <row r="236" spans="1:6" ht="15" customHeight="1">
      <c r="A236" s="30"/>
      <c r="B236" s="31"/>
      <c r="C236" s="15">
        <f>SUM(C232:C235)</f>
        <v>42562137.32</v>
      </c>
      <c r="D236" s="15">
        <f>SUM(D232:D235)</f>
        <v>2700000</v>
      </c>
      <c r="E236" s="15">
        <f>SUM(E232:E235)</f>
        <v>2700000</v>
      </c>
      <c r="F236" s="15">
        <f>SUM(F232:F235)</f>
        <v>42562137.32</v>
      </c>
    </row>
    <row r="237" spans="1:6" ht="15" customHeight="1">
      <c r="A237" s="8"/>
      <c r="B237" s="9"/>
      <c r="C237" s="9"/>
      <c r="D237" s="9"/>
      <c r="E237" s="9"/>
      <c r="F237" s="9"/>
    </row>
    <row r="238" spans="1:6" ht="34.5" customHeight="1">
      <c r="A238" s="32" t="s">
        <v>11</v>
      </c>
      <c r="B238" s="32"/>
      <c r="C238" s="32"/>
      <c r="D238" s="32"/>
      <c r="E238" s="32"/>
      <c r="F238" s="32"/>
    </row>
    <row r="239" spans="1:6" ht="15" customHeight="1">
      <c r="A239" s="10"/>
      <c r="B239" s="9"/>
      <c r="C239" s="9"/>
      <c r="D239" s="9"/>
      <c r="E239" s="9"/>
      <c r="F239" s="9"/>
    </row>
    <row r="240" spans="1:6" ht="34.5" customHeight="1">
      <c r="A240" s="33" t="s">
        <v>223</v>
      </c>
      <c r="B240" s="33"/>
      <c r="C240" s="33"/>
      <c r="D240" s="33"/>
      <c r="E240" s="33"/>
      <c r="F240" s="33"/>
    </row>
    <row r="241" spans="1:6" ht="15" customHeight="1">
      <c r="A241" s="11"/>
      <c r="B241" s="11"/>
      <c r="C241" s="11"/>
      <c r="D241" s="11"/>
      <c r="E241" s="11"/>
      <c r="F241" s="11"/>
    </row>
    <row r="242" spans="1:6" ht="15" customHeight="1">
      <c r="A242" s="11"/>
      <c r="B242" s="11"/>
      <c r="C242" s="11"/>
      <c r="D242" s="11"/>
      <c r="E242" s="11"/>
      <c r="F242" s="11"/>
    </row>
    <row r="243" spans="1:6" ht="15" customHeight="1">
      <c r="A243" s="11"/>
      <c r="B243" s="11"/>
      <c r="C243" s="11"/>
      <c r="D243" s="11"/>
      <c r="E243" s="11"/>
      <c r="F243" s="11"/>
    </row>
    <row r="244" spans="1:6" ht="15" customHeight="1">
      <c r="A244" s="11"/>
      <c r="B244" s="11"/>
      <c r="C244" s="11"/>
      <c r="D244" s="11"/>
      <c r="E244" s="11"/>
      <c r="F244" s="11"/>
    </row>
    <row r="245" spans="1:6" ht="15" customHeight="1">
      <c r="A245" s="11"/>
      <c r="B245" s="11"/>
      <c r="C245" s="11"/>
      <c r="D245" s="11"/>
      <c r="E245" s="11"/>
      <c r="F245" s="11"/>
    </row>
    <row r="246" spans="1:6" ht="15" customHeight="1">
      <c r="A246" s="11"/>
      <c r="B246" s="11"/>
      <c r="C246" s="11"/>
      <c r="D246" s="11"/>
      <c r="E246" s="11"/>
      <c r="F246" s="11"/>
    </row>
    <row r="247" spans="1:6" ht="15" customHeight="1">
      <c r="A247" s="11"/>
      <c r="B247" s="11"/>
      <c r="C247" s="11"/>
      <c r="D247" s="11"/>
      <c r="E247" s="11"/>
      <c r="F247" s="11"/>
    </row>
    <row r="248" spans="1:6" ht="15" customHeight="1">
      <c r="A248" s="11"/>
      <c r="B248" s="11"/>
      <c r="C248" s="11"/>
      <c r="D248" s="11"/>
      <c r="E248" s="11"/>
      <c r="F248" s="11"/>
    </row>
    <row r="249" spans="1:6" ht="15" customHeight="1">
      <c r="A249" s="11"/>
      <c r="B249" s="11"/>
      <c r="C249" s="11"/>
      <c r="D249" s="11"/>
      <c r="E249" s="11"/>
      <c r="F249" s="11"/>
    </row>
    <row r="250" spans="1:6" ht="15" customHeight="1">
      <c r="A250" s="11"/>
      <c r="B250" s="11"/>
      <c r="C250" s="11"/>
      <c r="D250" s="11"/>
      <c r="E250" s="11"/>
      <c r="F250" s="11"/>
    </row>
    <row r="251" spans="1:6" ht="15" customHeight="1">
      <c r="A251" s="11"/>
      <c r="B251" s="11"/>
      <c r="C251" s="11"/>
      <c r="D251" s="11"/>
      <c r="E251" s="11"/>
      <c r="F251" s="11"/>
    </row>
    <row r="252" spans="1:6" ht="15" customHeight="1">
      <c r="A252" s="11"/>
      <c r="B252" s="11"/>
      <c r="C252" s="11"/>
      <c r="D252" s="11"/>
      <c r="E252" s="11"/>
      <c r="F252" s="11"/>
    </row>
    <row r="253" spans="1:6" ht="15" customHeight="1">
      <c r="A253" s="11"/>
      <c r="B253" s="11"/>
      <c r="C253" s="11"/>
      <c r="D253" s="11"/>
      <c r="E253" s="11"/>
      <c r="F253" s="11"/>
    </row>
    <row r="254" spans="1:6" ht="15" customHeight="1">
      <c r="A254" s="11"/>
      <c r="B254" s="11"/>
      <c r="C254" s="11"/>
      <c r="D254" s="11"/>
      <c r="E254" s="11"/>
      <c r="F254" s="11"/>
    </row>
    <row r="255" spans="1:6" ht="15" customHeight="1">
      <c r="A255" s="11"/>
      <c r="B255" s="11"/>
      <c r="C255" s="11"/>
      <c r="D255" s="11"/>
      <c r="E255" s="11"/>
      <c r="F255" s="11"/>
    </row>
    <row r="256" spans="1:6" ht="15" customHeight="1">
      <c r="A256" s="11"/>
      <c r="B256" s="11"/>
      <c r="C256" s="11"/>
      <c r="D256" s="11"/>
      <c r="E256" s="11"/>
      <c r="F256" s="11"/>
    </row>
    <row r="257" spans="1:6" ht="15" customHeight="1">
      <c r="A257" s="11"/>
      <c r="B257" s="11"/>
      <c r="C257" s="11"/>
      <c r="D257" s="11"/>
      <c r="E257" s="11"/>
      <c r="F257" s="11"/>
    </row>
    <row r="258" spans="1:6" ht="15" customHeight="1">
      <c r="A258" s="11"/>
      <c r="B258" s="11"/>
      <c r="C258" s="11"/>
      <c r="D258" s="11"/>
      <c r="E258" s="11"/>
      <c r="F258" s="11"/>
    </row>
    <row r="259" spans="1:6" ht="15" customHeight="1">
      <c r="A259" s="11"/>
      <c r="B259" s="11"/>
      <c r="C259" s="11"/>
      <c r="D259" s="11"/>
      <c r="E259" s="11"/>
      <c r="F259" s="11"/>
    </row>
    <row r="260" spans="1:6" ht="15" customHeight="1">
      <c r="A260" s="11"/>
      <c r="B260" s="11"/>
      <c r="C260" s="11"/>
      <c r="D260" s="11"/>
      <c r="E260" s="11"/>
      <c r="F260" s="11"/>
    </row>
    <row r="261" spans="1:6" ht="15" customHeight="1">
      <c r="A261" s="11"/>
      <c r="B261" s="11"/>
      <c r="C261" s="11"/>
      <c r="D261" s="11"/>
      <c r="E261" s="11"/>
      <c r="F261" s="11"/>
    </row>
    <row r="262" spans="1:6" ht="15" customHeight="1">
      <c r="A262" s="11"/>
      <c r="B262" s="11"/>
      <c r="C262" s="11"/>
      <c r="D262" s="11"/>
      <c r="E262" s="11"/>
      <c r="F262" s="11"/>
    </row>
    <row r="263" spans="1:6" ht="15" customHeight="1">
      <c r="A263" s="11"/>
      <c r="B263" s="11"/>
      <c r="C263" s="11"/>
      <c r="D263" s="11"/>
      <c r="E263" s="11"/>
      <c r="F263" s="11"/>
    </row>
    <row r="264" spans="1:6" ht="15" customHeight="1">
      <c r="A264" s="11"/>
      <c r="B264" s="11"/>
      <c r="C264" s="11"/>
      <c r="D264" s="11"/>
      <c r="E264" s="11"/>
      <c r="F264" s="11"/>
    </row>
    <row r="265" spans="1:6" ht="15" customHeight="1">
      <c r="A265" s="11"/>
      <c r="B265" s="11"/>
      <c r="C265" s="11"/>
      <c r="D265" s="11"/>
      <c r="E265" s="11"/>
      <c r="F265" s="11"/>
    </row>
    <row r="266" spans="1:6" ht="15" customHeight="1">
      <c r="A266" s="11"/>
      <c r="B266" s="11"/>
      <c r="C266" s="11"/>
      <c r="D266" s="11"/>
      <c r="E266" s="11"/>
      <c r="F266" s="11"/>
    </row>
    <row r="267" spans="1:6" ht="15" customHeight="1">
      <c r="A267" s="11"/>
      <c r="B267" s="11"/>
      <c r="C267" s="11"/>
      <c r="D267" s="11"/>
      <c r="E267" s="11"/>
      <c r="F267" s="11"/>
    </row>
    <row r="268" spans="1:6" ht="15" customHeight="1">
      <c r="A268" s="11"/>
      <c r="B268" s="11"/>
      <c r="C268" s="11"/>
      <c r="D268" s="11"/>
      <c r="E268" s="11"/>
      <c r="F268" s="11"/>
    </row>
    <row r="269" spans="1:6" ht="15" customHeight="1">
      <c r="A269" s="11"/>
      <c r="B269" s="11"/>
      <c r="C269" s="11"/>
      <c r="D269" s="11"/>
      <c r="E269" s="11"/>
      <c r="F269" s="11"/>
    </row>
    <row r="270" spans="1:6" ht="15" customHeight="1">
      <c r="A270" s="11"/>
      <c r="B270" s="11"/>
      <c r="C270" s="11"/>
      <c r="D270" s="11"/>
      <c r="E270" s="11"/>
      <c r="F270" s="11"/>
    </row>
    <row r="271" spans="1:6" ht="15" customHeight="1">
      <c r="A271" s="11"/>
      <c r="B271" s="11"/>
      <c r="C271" s="11"/>
      <c r="D271" s="11"/>
      <c r="E271" s="11"/>
      <c r="F271" s="11"/>
    </row>
    <row r="272" spans="1:6" ht="15" customHeight="1">
      <c r="A272" s="11"/>
      <c r="B272" s="11"/>
      <c r="C272" s="11"/>
      <c r="D272" s="11"/>
      <c r="E272" s="11"/>
      <c r="F272" s="11"/>
    </row>
    <row r="273" spans="1:6" ht="18.75" customHeight="1">
      <c r="A273" s="34" t="s">
        <v>33</v>
      </c>
      <c r="B273" s="34"/>
      <c r="C273" s="34"/>
      <c r="D273" s="34"/>
      <c r="E273" s="34"/>
      <c r="F273" s="34"/>
    </row>
    <row r="274" spans="1:6" ht="18.75" customHeight="1">
      <c r="A274" s="11"/>
      <c r="B274" s="11"/>
      <c r="C274" s="11"/>
      <c r="D274" s="11"/>
      <c r="E274" s="11"/>
      <c r="F274" s="11"/>
    </row>
    <row r="275" spans="1:6" ht="25.5">
      <c r="A275" s="2" t="s">
        <v>12</v>
      </c>
      <c r="B275" s="2" t="s">
        <v>2</v>
      </c>
      <c r="C275" s="2" t="s">
        <v>3</v>
      </c>
      <c r="D275" s="2" t="s">
        <v>4</v>
      </c>
      <c r="E275" s="2" t="s">
        <v>5</v>
      </c>
      <c r="F275" s="2" t="s">
        <v>6</v>
      </c>
    </row>
    <row r="276" spans="1:6" ht="12.75">
      <c r="A276" s="3" t="s">
        <v>188</v>
      </c>
      <c r="B276" s="4"/>
      <c r="C276" s="4"/>
      <c r="D276" s="4"/>
      <c r="E276" s="4"/>
      <c r="F276" s="5"/>
    </row>
    <row r="277" spans="1:6" ht="12.75">
      <c r="A277" s="13" t="s">
        <v>44</v>
      </c>
      <c r="B277" s="13" t="s">
        <v>23</v>
      </c>
      <c r="C277" s="14">
        <v>73867901.09</v>
      </c>
      <c r="D277" s="14">
        <v>2500000</v>
      </c>
      <c r="E277" s="14"/>
      <c r="F277" s="7">
        <f aca="true" t="shared" si="5" ref="F277:F290">+C277-D277+E277</f>
        <v>71367901.09</v>
      </c>
    </row>
    <row r="278" spans="1:6" ht="12.75">
      <c r="A278" s="13" t="s">
        <v>19</v>
      </c>
      <c r="B278" s="13" t="s">
        <v>13</v>
      </c>
      <c r="C278" s="14">
        <v>35083.54</v>
      </c>
      <c r="D278" s="14">
        <v>35083.54</v>
      </c>
      <c r="E278" s="14"/>
      <c r="F278" s="7">
        <f t="shared" si="5"/>
        <v>0</v>
      </c>
    </row>
    <row r="279" spans="1:6" ht="12.75">
      <c r="A279" s="21" t="s">
        <v>45</v>
      </c>
      <c r="B279" s="13" t="s">
        <v>55</v>
      </c>
      <c r="C279" s="14">
        <v>52597473.23</v>
      </c>
      <c r="D279" s="7">
        <v>230000</v>
      </c>
      <c r="E279" s="7"/>
      <c r="F279" s="7">
        <f t="shared" si="5"/>
        <v>52367473.23</v>
      </c>
    </row>
    <row r="280" spans="1:6" ht="12.75">
      <c r="A280" s="21" t="s">
        <v>46</v>
      </c>
      <c r="B280" s="13" t="s">
        <v>52</v>
      </c>
      <c r="C280" s="14">
        <v>2854342.31</v>
      </c>
      <c r="D280" s="14">
        <v>12500</v>
      </c>
      <c r="E280" s="14"/>
      <c r="F280" s="7">
        <f t="shared" si="5"/>
        <v>2841842.31</v>
      </c>
    </row>
    <row r="281" spans="1:6" ht="12.75">
      <c r="A281" s="21" t="s">
        <v>47</v>
      </c>
      <c r="B281" s="13" t="s">
        <v>53</v>
      </c>
      <c r="C281" s="14">
        <v>28015340.59</v>
      </c>
      <c r="D281" s="14">
        <v>120000</v>
      </c>
      <c r="E281" s="14"/>
      <c r="F281" s="7">
        <f t="shared" si="5"/>
        <v>27895340.59</v>
      </c>
    </row>
    <row r="282" spans="1:6" ht="12.75">
      <c r="A282" s="21" t="s">
        <v>48</v>
      </c>
      <c r="B282" s="13" t="s">
        <v>54</v>
      </c>
      <c r="C282" s="14">
        <v>8563033.92</v>
      </c>
      <c r="D282" s="7">
        <v>35000</v>
      </c>
      <c r="E282" s="7"/>
      <c r="F282" s="7">
        <f t="shared" si="5"/>
        <v>8528033.92</v>
      </c>
    </row>
    <row r="283" spans="1:6" ht="12.75">
      <c r="A283" s="21" t="s">
        <v>49</v>
      </c>
      <c r="B283" s="13" t="s">
        <v>25</v>
      </c>
      <c r="C283" s="14">
        <v>17126067</v>
      </c>
      <c r="D283" s="14">
        <v>75000</v>
      </c>
      <c r="E283" s="14"/>
      <c r="F283" s="7">
        <f t="shared" si="5"/>
        <v>17051067</v>
      </c>
    </row>
    <row r="284" spans="1:6" ht="12.75">
      <c r="A284" s="21" t="s">
        <v>50</v>
      </c>
      <c r="B284" s="13" t="s">
        <v>22</v>
      </c>
      <c r="C284" s="14">
        <v>38887990</v>
      </c>
      <c r="D284" s="14">
        <v>125000</v>
      </c>
      <c r="E284" s="14"/>
      <c r="F284" s="7">
        <f t="shared" si="5"/>
        <v>38762990</v>
      </c>
    </row>
    <row r="285" spans="1:6" ht="12.75">
      <c r="A285" s="21" t="s">
        <v>56</v>
      </c>
      <c r="B285" s="13" t="s">
        <v>20</v>
      </c>
      <c r="C285" s="14">
        <v>25000000</v>
      </c>
      <c r="D285" s="14">
        <v>1009935.36</v>
      </c>
      <c r="E285" s="14"/>
      <c r="F285" s="7">
        <f t="shared" si="5"/>
        <v>23990064.64</v>
      </c>
    </row>
    <row r="286" spans="1:6" ht="12.75">
      <c r="A286" s="6" t="s">
        <v>24</v>
      </c>
      <c r="B286" s="13" t="s">
        <v>23</v>
      </c>
      <c r="C286" s="14">
        <v>5415473.21</v>
      </c>
      <c r="D286" s="14"/>
      <c r="E286" s="14">
        <f>3126350.77-0.08</f>
        <v>3126350.69</v>
      </c>
      <c r="F286" s="7">
        <f t="shared" si="5"/>
        <v>8541823.9</v>
      </c>
    </row>
    <row r="287" spans="1:6" ht="12.75">
      <c r="A287" s="6" t="s">
        <v>26</v>
      </c>
      <c r="B287" s="13" t="s">
        <v>51</v>
      </c>
      <c r="C287" s="14">
        <v>8539530.25</v>
      </c>
      <c r="D287" s="14"/>
      <c r="E287" s="14">
        <v>260529.23</v>
      </c>
      <c r="F287" s="7">
        <f t="shared" si="5"/>
        <v>8800059.48</v>
      </c>
    </row>
    <row r="288" spans="1:6" ht="12.75">
      <c r="A288" s="6" t="s">
        <v>27</v>
      </c>
      <c r="B288" s="13" t="s">
        <v>55</v>
      </c>
      <c r="C288" s="14">
        <v>6310301.65</v>
      </c>
      <c r="D288" s="14"/>
      <c r="E288" s="14">
        <v>289187.45</v>
      </c>
      <c r="F288" s="7">
        <f t="shared" si="5"/>
        <v>6599489.100000001</v>
      </c>
    </row>
    <row r="289" spans="1:6" ht="12.75">
      <c r="A289" s="6" t="s">
        <v>28</v>
      </c>
      <c r="B289" s="13" t="s">
        <v>52</v>
      </c>
      <c r="C289" s="14">
        <v>341096.85</v>
      </c>
      <c r="D289" s="14"/>
      <c r="E289" s="14">
        <v>15631.75</v>
      </c>
      <c r="F289" s="7">
        <f t="shared" si="5"/>
        <v>356728.6</v>
      </c>
    </row>
    <row r="290" spans="1:6" ht="12.75">
      <c r="A290" s="6" t="s">
        <v>29</v>
      </c>
      <c r="B290" s="13" t="s">
        <v>53</v>
      </c>
      <c r="C290" s="14">
        <v>3356398.16</v>
      </c>
      <c r="D290" s="14"/>
      <c r="E290" s="14">
        <v>153816.46</v>
      </c>
      <c r="F290" s="7">
        <f t="shared" si="5"/>
        <v>3510214.62</v>
      </c>
    </row>
    <row r="291" spans="1:6" ht="12.75">
      <c r="A291" s="6" t="s">
        <v>30</v>
      </c>
      <c r="B291" s="13" t="s">
        <v>54</v>
      </c>
      <c r="C291" s="14">
        <v>1023290.54</v>
      </c>
      <c r="D291" s="14"/>
      <c r="E291" s="1">
        <v>46895.26</v>
      </c>
      <c r="F291" s="7">
        <f>+C291-D291+E292</f>
        <v>1117081.06</v>
      </c>
    </row>
    <row r="292" spans="1:6" ht="12.75">
      <c r="A292" s="6" t="s">
        <v>31</v>
      </c>
      <c r="B292" s="13" t="s">
        <v>25</v>
      </c>
      <c r="C292" s="14">
        <v>2046583.07</v>
      </c>
      <c r="D292" s="14"/>
      <c r="E292" s="14">
        <v>93790.52</v>
      </c>
      <c r="F292" s="7">
        <f>+C292-D292+E293</f>
        <v>2202900.61</v>
      </c>
    </row>
    <row r="293" spans="1:6" ht="12.75">
      <c r="A293" s="13" t="s">
        <v>32</v>
      </c>
      <c r="B293" s="13" t="s">
        <v>22</v>
      </c>
      <c r="C293" s="14">
        <v>4191744.41</v>
      </c>
      <c r="D293" s="7"/>
      <c r="E293" s="14">
        <v>156317.54</v>
      </c>
      <c r="F293" s="7">
        <f>+C293-D293+E294</f>
        <v>8334263.3100000005</v>
      </c>
    </row>
    <row r="294" spans="1:8" ht="12.75">
      <c r="A294" s="30"/>
      <c r="B294" s="31"/>
      <c r="C294" s="15">
        <f>SUM(C277:C293)</f>
        <v>278171649.82000005</v>
      </c>
      <c r="D294" s="15">
        <f>SUM(D277:D293)</f>
        <v>4142518.9</v>
      </c>
      <c r="E294" s="15">
        <f>SUM(E277:E293)</f>
        <v>4142518.9</v>
      </c>
      <c r="F294" s="15">
        <f>SUM(F277:F293)</f>
        <v>282267273.46</v>
      </c>
      <c r="H294" s="12"/>
    </row>
    <row r="295" spans="1:6" ht="12.75">
      <c r="A295" s="8"/>
      <c r="B295" s="9"/>
      <c r="C295" s="9"/>
      <c r="D295" s="9"/>
      <c r="E295" s="9"/>
      <c r="F295" s="9"/>
    </row>
    <row r="296" spans="1:6" ht="12.75">
      <c r="A296" s="32" t="s">
        <v>11</v>
      </c>
      <c r="B296" s="32"/>
      <c r="C296" s="32"/>
      <c r="D296" s="32"/>
      <c r="E296" s="32"/>
      <c r="F296" s="32"/>
    </row>
    <row r="297" spans="1:6" ht="12.75">
      <c r="A297" s="10"/>
      <c r="B297" s="9"/>
      <c r="C297" s="9"/>
      <c r="D297" s="9"/>
      <c r="E297" s="9"/>
      <c r="F297" s="9"/>
    </row>
    <row r="298" spans="1:6" ht="36.75" customHeight="1">
      <c r="A298" s="33" t="s">
        <v>187</v>
      </c>
      <c r="B298" s="33"/>
      <c r="C298" s="33"/>
      <c r="D298" s="33"/>
      <c r="E298" s="33"/>
      <c r="F298" s="33"/>
    </row>
    <row r="299" spans="1:6" ht="12.75">
      <c r="A299" s="11"/>
      <c r="B299" s="11"/>
      <c r="C299" s="11"/>
      <c r="D299" s="11"/>
      <c r="E299" s="11"/>
      <c r="F299" s="11"/>
    </row>
    <row r="300" spans="1:6" ht="25.5">
      <c r="A300" s="2" t="s">
        <v>12</v>
      </c>
      <c r="B300" s="2" t="s">
        <v>2</v>
      </c>
      <c r="C300" s="2" t="s">
        <v>3</v>
      </c>
      <c r="D300" s="2" t="s">
        <v>4</v>
      </c>
      <c r="E300" s="2" t="s">
        <v>5</v>
      </c>
      <c r="F300" s="2" t="s">
        <v>6</v>
      </c>
    </row>
    <row r="301" spans="1:6" ht="12.75">
      <c r="A301" s="3" t="s">
        <v>213</v>
      </c>
      <c r="B301" s="4"/>
      <c r="C301" s="4"/>
      <c r="D301" s="4"/>
      <c r="E301" s="4"/>
      <c r="F301" s="5"/>
    </row>
    <row r="302" spans="1:6" s="23" customFormat="1" ht="12.75">
      <c r="A302" s="13" t="s">
        <v>56</v>
      </c>
      <c r="B302" s="13" t="s">
        <v>20</v>
      </c>
      <c r="C302" s="14">
        <f>+F285</f>
        <v>23990064.64</v>
      </c>
      <c r="D302" s="14">
        <v>2850000</v>
      </c>
      <c r="E302" s="14"/>
      <c r="F302" s="7">
        <f aca="true" t="shared" si="6" ref="F302:F315">+C302-D302+E302</f>
        <v>21140064.64</v>
      </c>
    </row>
    <row r="303" spans="1:6" s="23" customFormat="1" ht="12.75">
      <c r="A303" s="13" t="s">
        <v>189</v>
      </c>
      <c r="B303" s="13" t="s">
        <v>190</v>
      </c>
      <c r="C303" s="14">
        <v>0</v>
      </c>
      <c r="D303" s="14"/>
      <c r="E303" s="14">
        <v>40000</v>
      </c>
      <c r="F303" s="7">
        <f t="shared" si="6"/>
        <v>40000</v>
      </c>
    </row>
    <row r="304" spans="1:6" s="23" customFormat="1" ht="12.75">
      <c r="A304" s="13" t="s">
        <v>191</v>
      </c>
      <c r="B304" s="13" t="s">
        <v>126</v>
      </c>
      <c r="C304" s="14">
        <v>0</v>
      </c>
      <c r="D304" s="14"/>
      <c r="E304" s="14">
        <v>25000</v>
      </c>
      <c r="F304" s="7">
        <f t="shared" si="6"/>
        <v>25000</v>
      </c>
    </row>
    <row r="305" spans="1:6" s="23" customFormat="1" ht="12.75">
      <c r="A305" s="21" t="s">
        <v>192</v>
      </c>
      <c r="B305" s="13" t="s">
        <v>193</v>
      </c>
      <c r="C305" s="14">
        <v>0</v>
      </c>
      <c r="D305" s="7"/>
      <c r="E305" s="7">
        <v>35000</v>
      </c>
      <c r="F305" s="7">
        <f t="shared" si="6"/>
        <v>35000</v>
      </c>
    </row>
    <row r="306" spans="1:6" s="23" customFormat="1" ht="12.75">
      <c r="A306" s="21" t="s">
        <v>194</v>
      </c>
      <c r="B306" s="13" t="s">
        <v>195</v>
      </c>
      <c r="C306" s="14">
        <v>0</v>
      </c>
      <c r="D306" s="14"/>
      <c r="E306" s="14">
        <v>20000</v>
      </c>
      <c r="F306" s="7">
        <f t="shared" si="6"/>
        <v>20000</v>
      </c>
    </row>
    <row r="307" spans="1:6" s="23" customFormat="1" ht="12.75">
      <c r="A307" s="21" t="s">
        <v>196</v>
      </c>
      <c r="B307" s="13" t="s">
        <v>197</v>
      </c>
      <c r="C307" s="14">
        <v>0</v>
      </c>
      <c r="D307" s="14"/>
      <c r="E307" s="14">
        <v>20000</v>
      </c>
      <c r="F307" s="7">
        <f t="shared" si="6"/>
        <v>20000</v>
      </c>
    </row>
    <row r="308" spans="1:6" s="23" customFormat="1" ht="12.75">
      <c r="A308" s="21" t="s">
        <v>198</v>
      </c>
      <c r="B308" s="13" t="s">
        <v>199</v>
      </c>
      <c r="C308" s="14">
        <v>0</v>
      </c>
      <c r="D308" s="7"/>
      <c r="E308" s="7">
        <v>30000</v>
      </c>
      <c r="F308" s="7">
        <f t="shared" si="6"/>
        <v>30000</v>
      </c>
    </row>
    <row r="309" spans="1:6" s="23" customFormat="1" ht="12.75">
      <c r="A309" s="21" t="s">
        <v>206</v>
      </c>
      <c r="B309" s="13" t="s">
        <v>200</v>
      </c>
      <c r="C309" s="14">
        <v>0</v>
      </c>
      <c r="D309" s="14"/>
      <c r="E309" s="14">
        <v>20000</v>
      </c>
      <c r="F309" s="7">
        <f t="shared" si="6"/>
        <v>20000</v>
      </c>
    </row>
    <row r="310" spans="1:6" s="23" customFormat="1" ht="12.75">
      <c r="A310" s="21" t="s">
        <v>201</v>
      </c>
      <c r="B310" s="13" t="s">
        <v>135</v>
      </c>
      <c r="C310" s="14">
        <v>0</v>
      </c>
      <c r="D310" s="14"/>
      <c r="E310" s="14">
        <v>70000</v>
      </c>
      <c r="F310" s="7">
        <f t="shared" si="6"/>
        <v>70000</v>
      </c>
    </row>
    <row r="311" spans="1:8" ht="12.75">
      <c r="A311" s="21" t="s">
        <v>202</v>
      </c>
      <c r="B311" s="13" t="s">
        <v>203</v>
      </c>
      <c r="C311" s="14">
        <v>0</v>
      </c>
      <c r="D311" s="14"/>
      <c r="E311" s="14">
        <v>10000</v>
      </c>
      <c r="F311" s="7">
        <f t="shared" si="6"/>
        <v>10000</v>
      </c>
      <c r="H311" s="12"/>
    </row>
    <row r="312" spans="1:6" ht="12.75">
      <c r="A312" s="21" t="s">
        <v>204</v>
      </c>
      <c r="B312" s="13" t="s">
        <v>205</v>
      </c>
      <c r="C312" s="14">
        <v>0</v>
      </c>
      <c r="D312" s="14"/>
      <c r="E312" s="14">
        <v>5000</v>
      </c>
      <c r="F312" s="7">
        <f t="shared" si="6"/>
        <v>5000</v>
      </c>
    </row>
    <row r="313" spans="1:6" ht="12.75">
      <c r="A313" s="6" t="s">
        <v>207</v>
      </c>
      <c r="B313" s="13" t="s">
        <v>208</v>
      </c>
      <c r="C313" s="14">
        <v>0</v>
      </c>
      <c r="D313" s="14"/>
      <c r="E313" s="14">
        <v>30000</v>
      </c>
      <c r="F313" s="7">
        <f t="shared" si="6"/>
        <v>30000</v>
      </c>
    </row>
    <row r="314" spans="1:6" ht="12.75">
      <c r="A314" s="6" t="s">
        <v>209</v>
      </c>
      <c r="B314" s="13" t="s">
        <v>210</v>
      </c>
      <c r="C314" s="14">
        <v>0</v>
      </c>
      <c r="D314" s="14"/>
      <c r="E314" s="14">
        <v>25000</v>
      </c>
      <c r="F314" s="7">
        <f t="shared" si="6"/>
        <v>25000</v>
      </c>
    </row>
    <row r="315" spans="1:6" ht="18" customHeight="1">
      <c r="A315" s="6" t="s">
        <v>211</v>
      </c>
      <c r="B315" s="13" t="s">
        <v>212</v>
      </c>
      <c r="C315" s="14">
        <v>0</v>
      </c>
      <c r="D315" s="14"/>
      <c r="E315" s="14">
        <v>2520000</v>
      </c>
      <c r="F315" s="7">
        <f t="shared" si="6"/>
        <v>2520000</v>
      </c>
    </row>
    <row r="316" spans="1:6" ht="12.75">
      <c r="A316" s="30"/>
      <c r="B316" s="31"/>
      <c r="C316" s="15">
        <f>SUM(C302:C315)</f>
        <v>23990064.64</v>
      </c>
      <c r="D316" s="15">
        <f>SUM(D302:D315)</f>
        <v>2850000</v>
      </c>
      <c r="E316" s="15">
        <f>SUM(E302:E315)</f>
        <v>2850000</v>
      </c>
      <c r="F316" s="15">
        <f>SUM(F302:F315)</f>
        <v>23990064.64</v>
      </c>
    </row>
    <row r="317" spans="1:6" ht="12.75">
      <c r="A317" s="8"/>
      <c r="B317" s="9"/>
      <c r="C317" s="9"/>
      <c r="D317" s="9"/>
      <c r="E317" s="9"/>
      <c r="F317" s="9"/>
    </row>
    <row r="318" spans="1:6" ht="12.75">
      <c r="A318" s="32" t="s">
        <v>11</v>
      </c>
      <c r="B318" s="32"/>
      <c r="C318" s="32"/>
      <c r="D318" s="32"/>
      <c r="E318" s="32"/>
      <c r="F318" s="32"/>
    </row>
    <row r="319" spans="1:6" ht="12.75">
      <c r="A319" s="10"/>
      <c r="B319" s="9"/>
      <c r="C319" s="9"/>
      <c r="D319" s="9"/>
      <c r="E319" s="9"/>
      <c r="F319" s="9"/>
    </row>
    <row r="320" spans="1:6" ht="36.75" customHeight="1">
      <c r="A320" s="33" t="s">
        <v>250</v>
      </c>
      <c r="B320" s="33"/>
      <c r="C320" s="33"/>
      <c r="D320" s="33"/>
      <c r="E320" s="33"/>
      <c r="F320" s="33"/>
    </row>
    <row r="322" spans="1:6" ht="25.5">
      <c r="A322" s="2" t="s">
        <v>12</v>
      </c>
      <c r="B322" s="2" t="s">
        <v>2</v>
      </c>
      <c r="C322" s="2" t="s">
        <v>3</v>
      </c>
      <c r="D322" s="2" t="s">
        <v>4</v>
      </c>
      <c r="E322" s="2" t="s">
        <v>5</v>
      </c>
      <c r="F322" s="2" t="s">
        <v>6</v>
      </c>
    </row>
    <row r="323" spans="1:6" ht="12.75">
      <c r="A323" s="3" t="s">
        <v>224</v>
      </c>
      <c r="B323" s="4"/>
      <c r="C323" s="4"/>
      <c r="D323" s="4"/>
      <c r="E323" s="4"/>
      <c r="F323" s="5"/>
    </row>
    <row r="324" spans="1:6" ht="12.75">
      <c r="A324" s="13" t="s">
        <v>56</v>
      </c>
      <c r="B324" s="13" t="s">
        <v>20</v>
      </c>
      <c r="C324" s="14">
        <f>+F302</f>
        <v>21140064.64</v>
      </c>
      <c r="D324" s="14">
        <v>887475</v>
      </c>
      <c r="E324" s="14"/>
      <c r="F324" s="7">
        <f>+C324-D324+E324</f>
        <v>20252589.64</v>
      </c>
    </row>
    <row r="325" spans="1:6" ht="12.75">
      <c r="A325" s="13" t="s">
        <v>214</v>
      </c>
      <c r="B325" s="13" t="s">
        <v>158</v>
      </c>
      <c r="C325" s="14">
        <v>1193052</v>
      </c>
      <c r="D325" s="14"/>
      <c r="E325" s="14">
        <v>750000</v>
      </c>
      <c r="F325" s="7">
        <f>+C325-D325+E325</f>
        <v>1943052</v>
      </c>
    </row>
    <row r="326" spans="1:6" ht="12.75">
      <c r="A326" s="13" t="s">
        <v>217</v>
      </c>
      <c r="B326" s="24" t="s">
        <v>51</v>
      </c>
      <c r="C326" s="14">
        <v>2012329.35</v>
      </c>
      <c r="D326" s="14"/>
      <c r="E326" s="14">
        <v>62475</v>
      </c>
      <c r="F326" s="7">
        <f>+C326-D326+E326</f>
        <v>2074804.35</v>
      </c>
    </row>
    <row r="327" spans="1:6" ht="12.75">
      <c r="A327" s="13" t="s">
        <v>216</v>
      </c>
      <c r="B327" s="24" t="s">
        <v>183</v>
      </c>
      <c r="C327" s="14">
        <v>1079703.34</v>
      </c>
      <c r="D327" s="14"/>
      <c r="E327" s="14">
        <v>75000</v>
      </c>
      <c r="F327" s="7">
        <f>+C327-D327+E327</f>
        <v>1154703.34</v>
      </c>
    </row>
    <row r="328" spans="1:6" ht="12.75">
      <c r="A328" s="30"/>
      <c r="B328" s="31"/>
      <c r="C328" s="15">
        <f>SUM(C324:C327)</f>
        <v>25425149.330000002</v>
      </c>
      <c r="D328" s="15">
        <f>SUM(D324:D327)</f>
        <v>887475</v>
      </c>
      <c r="E328" s="15">
        <f>SUM(E324:E327)</f>
        <v>887475</v>
      </c>
      <c r="F328" s="15">
        <f>SUM(F324:F327)</f>
        <v>25425149.330000002</v>
      </c>
    </row>
    <row r="329" spans="1:6" ht="12.75">
      <c r="A329" s="8"/>
      <c r="B329" s="9"/>
      <c r="C329" s="9"/>
      <c r="D329" s="9"/>
      <c r="E329" s="9"/>
      <c r="F329" s="9"/>
    </row>
    <row r="330" spans="1:6" ht="12.75">
      <c r="A330" s="32" t="s">
        <v>11</v>
      </c>
      <c r="B330" s="32"/>
      <c r="C330" s="32"/>
      <c r="D330" s="32"/>
      <c r="E330" s="32"/>
      <c r="F330" s="32"/>
    </row>
    <row r="331" spans="1:6" ht="12.75">
      <c r="A331" s="10"/>
      <c r="B331" s="9"/>
      <c r="C331" s="9"/>
      <c r="D331" s="9"/>
      <c r="E331" s="9"/>
      <c r="F331" s="9"/>
    </row>
    <row r="332" spans="1:6" ht="29.25" customHeight="1">
      <c r="A332" s="33" t="s">
        <v>215</v>
      </c>
      <c r="B332" s="33"/>
      <c r="C332" s="33"/>
      <c r="D332" s="33"/>
      <c r="E332" s="33"/>
      <c r="F332" s="33"/>
    </row>
    <row r="333" spans="1:6" ht="12" customHeight="1">
      <c r="A333" s="11"/>
      <c r="B333" s="11"/>
      <c r="C333" s="11"/>
      <c r="D333" s="11"/>
      <c r="E333" s="11"/>
      <c r="F333" s="11"/>
    </row>
    <row r="334" spans="1:6" ht="12" customHeight="1">
      <c r="A334" s="11"/>
      <c r="B334" s="11"/>
      <c r="C334" s="11"/>
      <c r="D334" s="11"/>
      <c r="E334" s="11"/>
      <c r="F334" s="11"/>
    </row>
    <row r="335" spans="1:6" ht="29.25" customHeight="1">
      <c r="A335" s="27" t="s">
        <v>237</v>
      </c>
      <c r="B335" s="27"/>
      <c r="C335" s="28" t="s">
        <v>238</v>
      </c>
      <c r="D335" s="27"/>
      <c r="E335" s="38" t="s">
        <v>239</v>
      </c>
      <c r="F335" s="38"/>
    </row>
    <row r="336" spans="1:6" ht="29.25" customHeight="1">
      <c r="A336" s="27"/>
      <c r="B336" s="27"/>
      <c r="C336" s="28"/>
      <c r="D336" s="27"/>
      <c r="E336" s="29"/>
      <c r="F336" s="29"/>
    </row>
    <row r="338" spans="1:6" ht="12.75">
      <c r="A338" s="27"/>
      <c r="B338" s="27"/>
      <c r="C338" s="27"/>
      <c r="D338" s="27"/>
      <c r="E338" s="27"/>
      <c r="F338" s="27"/>
    </row>
    <row r="339" spans="1:6" ht="12.75">
      <c r="A339" s="27"/>
      <c r="B339" s="27"/>
      <c r="C339" s="27"/>
      <c r="D339" s="27"/>
      <c r="E339" s="27"/>
      <c r="F339" s="27"/>
    </row>
    <row r="340" spans="1:6" ht="12.75">
      <c r="A340" s="27"/>
      <c r="B340" s="27"/>
      <c r="C340" s="27"/>
      <c r="D340" s="27"/>
      <c r="E340" s="27"/>
      <c r="F340" s="27"/>
    </row>
    <row r="341" spans="1:6" ht="12.75">
      <c r="A341" s="38" t="s">
        <v>240</v>
      </c>
      <c r="B341" s="38"/>
      <c r="E341" s="38" t="s">
        <v>241</v>
      </c>
      <c r="F341" s="38"/>
    </row>
  </sheetData>
  <sheetProtection/>
  <mergeCells count="72">
    <mergeCell ref="E335:F335"/>
    <mergeCell ref="A341:B341"/>
    <mergeCell ref="E341:F341"/>
    <mergeCell ref="A240:F240"/>
    <mergeCell ref="A211:F211"/>
    <mergeCell ref="A110:F110"/>
    <mergeCell ref="A176:F176"/>
    <mergeCell ref="A294:B294"/>
    <mergeCell ref="A178:F178"/>
    <mergeCell ref="A121:F121"/>
    <mergeCell ref="A108:F108"/>
    <mergeCell ref="A82:B82"/>
    <mergeCell ref="A320:F320"/>
    <mergeCell ref="A196:B196"/>
    <mergeCell ref="A198:F198"/>
    <mergeCell ref="A200:F200"/>
    <mergeCell ref="A207:B207"/>
    <mergeCell ref="A236:B236"/>
    <mergeCell ref="A96:F96"/>
    <mergeCell ref="A190:F190"/>
    <mergeCell ref="A15:F15"/>
    <mergeCell ref="A28:F28"/>
    <mergeCell ref="A58:F58"/>
    <mergeCell ref="A54:B54"/>
    <mergeCell ref="A65:B65"/>
    <mergeCell ref="A94:B94"/>
    <mergeCell ref="A40:F40"/>
    <mergeCell ref="A26:B26"/>
    <mergeCell ref="A69:F69"/>
    <mergeCell ref="A84:F84"/>
    <mergeCell ref="A1:F1"/>
    <mergeCell ref="A2:F2"/>
    <mergeCell ref="A3:F3"/>
    <mergeCell ref="A13:B13"/>
    <mergeCell ref="A4:F4"/>
    <mergeCell ref="A6:F6"/>
    <mergeCell ref="A17:F17"/>
    <mergeCell ref="A56:F56"/>
    <mergeCell ref="A298:F298"/>
    <mergeCell ref="A296:F296"/>
    <mergeCell ref="A38:F38"/>
    <mergeCell ref="A86:F86"/>
    <mergeCell ref="A224:B224"/>
    <mergeCell ref="A132:F132"/>
    <mergeCell ref="A119:B119"/>
    <mergeCell ref="A67:F67"/>
    <mergeCell ref="A30:F30"/>
    <mergeCell ref="A36:B36"/>
    <mergeCell ref="A106:B106"/>
    <mergeCell ref="A186:B186"/>
    <mergeCell ref="A188:F188"/>
    <mergeCell ref="A134:F134"/>
    <mergeCell ref="A142:B142"/>
    <mergeCell ref="A144:F144"/>
    <mergeCell ref="A146:F146"/>
    <mergeCell ref="A98:F98"/>
    <mergeCell ref="A123:F123"/>
    <mergeCell ref="A226:F226"/>
    <mergeCell ref="A174:B174"/>
    <mergeCell ref="A130:B130"/>
    <mergeCell ref="A238:F238"/>
    <mergeCell ref="A209:F209"/>
    <mergeCell ref="A328:B328"/>
    <mergeCell ref="A330:F330"/>
    <mergeCell ref="A332:F332"/>
    <mergeCell ref="A158:B158"/>
    <mergeCell ref="A160:F160"/>
    <mergeCell ref="A162:F162"/>
    <mergeCell ref="A273:F273"/>
    <mergeCell ref="A228:F228"/>
    <mergeCell ref="A316:B316"/>
    <mergeCell ref="A318:F318"/>
  </mergeCells>
  <printOptions horizontalCentered="1"/>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2013-05-28T22:21:26Z</cp:lastPrinted>
  <dcterms:created xsi:type="dcterms:W3CDTF">2012-01-10T15:15:40Z</dcterms:created>
  <dcterms:modified xsi:type="dcterms:W3CDTF">2013-06-07T16:49:42Z</dcterms:modified>
  <cp:category/>
  <cp:version/>
  <cp:contentType/>
  <cp:contentStatus/>
</cp:coreProperties>
</file>