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8760" activeTab="0"/>
  </bookViews>
  <sheets>
    <sheet name="MOD 04-2018" sheetId="1" r:id="rId1"/>
    <sheet name="Hoja3" sheetId="2" r:id="rId2"/>
    <sheet name="Hoja4" sheetId="3" r:id="rId3"/>
    <sheet name="Hoja5" sheetId="4" r:id="rId4"/>
  </sheets>
  <definedNames>
    <definedName name="_xlnm.Print_Area" localSheetId="0">'MOD 04-2018'!$A$1:$F$478</definedName>
    <definedName name="_xlnm.Print_Titles" localSheetId="0">'MOD 04-2018'!$A:$F,'MOD 04-2018'!$1:$5</definedName>
  </definedNames>
  <calcPr fullCalcOnLoad="1"/>
</workbook>
</file>

<file path=xl/sharedStrings.xml><?xml version="1.0" encoding="utf-8"?>
<sst xmlns="http://schemas.openxmlformats.org/spreadsheetml/2006/main" count="725" uniqueCount="401">
  <si>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</si>
  <si>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</si>
  <si>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</si>
  <si>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</si>
  <si>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</si>
  <si>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</si>
  <si>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</si>
  <si>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</si>
  <si>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</si>
  <si>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</si>
  <si>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      Justificación del movimiento presupuestario que se realiza</t>
  </si>
  <si>
    <t xml:space="preserve">CÓDIGO </t>
  </si>
  <si>
    <t>MODIFICACIONES DE UN MISMO PROGRAMA</t>
  </si>
  <si>
    <t>MODIFICACIONES DE PROGRAMA A  PROGRAMA</t>
  </si>
  <si>
    <t>ASIENTO Nº 04</t>
  </si>
  <si>
    <t>ASIENTO Nº 05</t>
  </si>
  <si>
    <t>ASIENTO Nº 06</t>
  </si>
  <si>
    <t>ASIENTO Nº 07</t>
  </si>
  <si>
    <t>ASIENTO Nº 08</t>
  </si>
  <si>
    <t>ASIENTO Nº 09</t>
  </si>
  <si>
    <t>ASIENTO Nº 10</t>
  </si>
  <si>
    <t>ASIENTO Nº 11</t>
  </si>
  <si>
    <t>ASIENTO Nº 13</t>
  </si>
  <si>
    <t>ASIENTO Nº 14</t>
  </si>
  <si>
    <t>ASIENTO Nº 15</t>
  </si>
  <si>
    <t>Equipo de comunicación</t>
  </si>
  <si>
    <t>ASIENTO Nº 12</t>
  </si>
  <si>
    <t>ASIENTO Nº 16</t>
  </si>
  <si>
    <t>ASIENTO Nº 17</t>
  </si>
  <si>
    <t>ASIENTO Nº 18</t>
  </si>
  <si>
    <t>ASIENTO Nº 19</t>
  </si>
  <si>
    <t>ASIENTO Nº 20</t>
  </si>
  <si>
    <t>Otros servicios de gestión y apoyo</t>
  </si>
  <si>
    <t>Otros materiales y suministros</t>
  </si>
  <si>
    <t>Publicidad y propaganda</t>
  </si>
  <si>
    <t>Alimentos y bebidas</t>
  </si>
  <si>
    <t>Información</t>
  </si>
  <si>
    <t>Textiles y vestuarios</t>
  </si>
  <si>
    <t>ASIENTO Nº 21</t>
  </si>
  <si>
    <t>ASIENTO Nº 22</t>
  </si>
  <si>
    <t>ASIENTO Nº 23</t>
  </si>
  <si>
    <t>MODIFICACIÓN PRESUPUESTARIA 06-2018</t>
  </si>
  <si>
    <t xml:space="preserve">APROBADA POR EL CONCEJO MUNICIPAL EN LA SESIÓN </t>
  </si>
  <si>
    <t>02.28.01.04.03</t>
  </si>
  <si>
    <t>Servicios de ingeniería</t>
  </si>
  <si>
    <t>Tintas pinturas y diluyentes</t>
  </si>
  <si>
    <t>02.28.02.01.04</t>
  </si>
  <si>
    <t>02.28.05.01.03</t>
  </si>
  <si>
    <t>02.28.02.99.03</t>
  </si>
  <si>
    <t>Materiales y productos de papel,cartón e impresos</t>
  </si>
  <si>
    <t>02.28.02.99.99</t>
  </si>
  <si>
    <t>02.28.02.02.03</t>
  </si>
  <si>
    <t>02.28.01.04.99</t>
  </si>
  <si>
    <t>02.28.02.99.04</t>
  </si>
  <si>
    <t>02.28.01.01.99</t>
  </si>
  <si>
    <t>Otros alquileres</t>
  </si>
  <si>
    <t>02.28.01.04.06</t>
  </si>
  <si>
    <t>Servicios generales</t>
  </si>
  <si>
    <t>02.28.01.03.02</t>
  </si>
  <si>
    <t>Impresión, encuadernación y otros</t>
  </si>
  <si>
    <t>Se realiza la modificación presupuestaria solicitada por la Encargada del Proceso Gestión de Riesgo, para las diferentes contrataciones que se requieren para la Semana de Gestión de Riesgo, como refrigerios, alquiler de toldo y tarima, confección de trajes para las obras de teatro y bailes, compra de camisetas, contratación grupo musical y profesor de zumba, compra de llaveros y mochilas alusivos a la actividad, elaboración de banner, impresiones para exposición fotográfica.</t>
  </si>
  <si>
    <t>03.01.09.05.02.01</t>
  </si>
  <si>
    <t>Construcción de infraestructura básica para el Programa de Bachillerato Internacional en el  Liceo de Santa Ana</t>
  </si>
  <si>
    <t>03.01.09.07.01.03</t>
  </si>
  <si>
    <t>Construcción de infraestructura básica para el Programa de Bachillerato Internacional en el  Liceo de Santa Ana (Transferencia Junta Administrativa del Colegio de Santa Ana)</t>
  </si>
  <si>
    <t>Se realiza la modificación presupuestaria según solicitud del Director del Colegio de Santa Ana presentada a la Alcaldía Municipal para que el proyecto se traslade como transferencia a la Junta Administrativa del Colegio de Santa Ana.</t>
  </si>
  <si>
    <t>03.06.01.01.01.03.01</t>
  </si>
  <si>
    <t>03.06.01.01.01.04.03</t>
  </si>
  <si>
    <t>Se realiza la modificación presupuestaria para dar contenido presupuestario a la cuenta de Servicios de Ingeniería para estudios que deben realizar para la actualización del Plan Regulador</t>
  </si>
  <si>
    <t>03.06.01.01.02.01.04</t>
  </si>
  <si>
    <t>02.25.01.04.99</t>
  </si>
  <si>
    <t>02.25.01.01.99</t>
  </si>
  <si>
    <t>Otroa alquileres</t>
  </si>
  <si>
    <t>02.25.02.03.03</t>
  </si>
  <si>
    <t>Maderas y sus derivados</t>
  </si>
  <si>
    <t>02.25.02.99.06</t>
  </si>
  <si>
    <t>Materiales de resguardo y seguridad</t>
  </si>
  <si>
    <t>02.25.02.02.03</t>
  </si>
  <si>
    <t>02.25.02.99.03</t>
  </si>
  <si>
    <t>Productos de papel cartón e impresos</t>
  </si>
  <si>
    <t>02.25.01.07.01</t>
  </si>
  <si>
    <t>Actividades de capacitación</t>
  </si>
  <si>
    <t>02.25.02.02.02</t>
  </si>
  <si>
    <t>Productos agroforestales</t>
  </si>
  <si>
    <t>02.25.02.99.99</t>
  </si>
  <si>
    <t>Otros útiles materiales y suministros</t>
  </si>
  <si>
    <t>02.25.02.99.07</t>
  </si>
  <si>
    <t>Útiles y materiales de cocina y comedor</t>
  </si>
  <si>
    <t>Se realiza la modificación presupuestaria solicitada por el Encargado del Proceso de Gestión Ambiental, para reforzar las cuentas de maderas y sus derivados para hacer unos marcos, Materiales de resguardo y seguridad para la compra de guantes para el Centro de Acopio, Alimentos y bebidas para refrigerios de las actividades que van a realizar en lo que resta del año, Productos de papel cartón e impresos para la compra de agendas 2019, Actavidades de Capacitación para el pago de una capacitación que llevarán en enero pero debe quedar cancelada en diciembre, productos agroforestales para compra de unos árboles para el Parque y Otros útiles materiales y suminsitros para unos rótulos que se colocarán en las plantas que se sembraron en el Parque.</t>
  </si>
  <si>
    <t>01.01.00.01.01</t>
  </si>
  <si>
    <t>01.01.00.03.01</t>
  </si>
  <si>
    <t>Retribución por años servidos</t>
  </si>
  <si>
    <t>Sueldos fijos</t>
  </si>
  <si>
    <t>01.01.00.03.99</t>
  </si>
  <si>
    <t>Otros incentivos salariales</t>
  </si>
  <si>
    <t>02.02.00.02.03</t>
  </si>
  <si>
    <t>Disponibilidad laboral</t>
  </si>
  <si>
    <t>02.02.00.03.99</t>
  </si>
  <si>
    <t>02.02.00.03.01</t>
  </si>
  <si>
    <t>02.02.00.04.01</t>
  </si>
  <si>
    <t>Contribución patronal al seguro de salud de la c.c.s.s.</t>
  </si>
  <si>
    <t>02.02.00.01.01</t>
  </si>
  <si>
    <t>02.02.00.05.05</t>
  </si>
  <si>
    <t>Contribución patronal  a fondos administrados por entes privados</t>
  </si>
  <si>
    <t>Se realiza la modificación presupuestaria para reforzar las cuentas de Sueldos Fijos del Servicio de Recolección de Basura, según la proyección de salarios hasta el mes de diciembre, enviada por la Adminsitradora de Salarios.</t>
  </si>
  <si>
    <t>02.05.00.03.04</t>
  </si>
  <si>
    <t>Salario Escolar</t>
  </si>
  <si>
    <t>02.05.00.01.01</t>
  </si>
  <si>
    <t>02.05.00.03.99</t>
  </si>
  <si>
    <t>Se realiza la modificación presupuestaria para reforzar las cuentas de Sueldos Fijos del Servicio de Parques Obras y Ornato, según la proyección de salarios hasta el mes de diciembre, enviada por la Adminsitradora de Salarios.</t>
  </si>
  <si>
    <t>02.10.01.00.01.01</t>
  </si>
  <si>
    <t>Restricción al ejercicio liberal de la profesión</t>
  </si>
  <si>
    <t>02.09.01.00.01.01</t>
  </si>
  <si>
    <t>Se realiza la modificación presupuestaria para reforzar las cuentas de Sueldos Fijos del Servicio Educacional, Cultural y Deportivo, según la proyección de salarios hasta el mes de diciembre, enviada por la Adminsitradora de Salarios.</t>
  </si>
  <si>
    <t>01.01.00.05.05</t>
  </si>
  <si>
    <t>01.01.00.03.02</t>
  </si>
  <si>
    <t>Restricción al Ejercicio Liberal de la Profesión</t>
  </si>
  <si>
    <t>01.02.00.03.02</t>
  </si>
  <si>
    <t>01.01.00.04.01</t>
  </si>
  <si>
    <t>01.02.00.05.05</t>
  </si>
  <si>
    <t>02.25.00.01.01</t>
  </si>
  <si>
    <t>02.23.00.01.01</t>
  </si>
  <si>
    <t>Sueldos Fijos</t>
  </si>
  <si>
    <t>02.23.00.03.01</t>
  </si>
  <si>
    <t>02.23.00.03.99</t>
  </si>
  <si>
    <t>02.23.00.04.01</t>
  </si>
  <si>
    <t>02.23.00.05.01</t>
  </si>
  <si>
    <t>Contribución patronal seguro pensiones</t>
  </si>
  <si>
    <t>03.06.01.01.05.01.03</t>
  </si>
  <si>
    <t>03.06.01.01.01.08.06</t>
  </si>
  <si>
    <t>Mantenimiento y reparación de equipo de comunicación</t>
  </si>
  <si>
    <t>Bienes intangibles</t>
  </si>
  <si>
    <t>03.06.01.02.05.99.03</t>
  </si>
  <si>
    <t>03.06.01.01.05.99.03</t>
  </si>
  <si>
    <t>03.06.01.01.00.05.05</t>
  </si>
  <si>
    <t>Herramientas e instrumentos</t>
  </si>
  <si>
    <t>03.06.01.02.02.99.03</t>
  </si>
  <si>
    <t>03.06.01.02.02.99.06</t>
  </si>
  <si>
    <t>Materiales y productos de resguardo y seguridad</t>
  </si>
  <si>
    <t>06.06.01.01.01.02.04</t>
  </si>
  <si>
    <t>Servicios de telecomunicaciones</t>
  </si>
  <si>
    <t>03.06.01.01.00.03.02</t>
  </si>
  <si>
    <t>03.06.01.01.00.01.01</t>
  </si>
  <si>
    <t>03.06.01.01.00.04.01</t>
  </si>
  <si>
    <t>Se realiza la modificación presupuestaria para reforzar las cuentas de Sueldos Fijo, Restricción al ejercicio liberal de la profesión de Ingeniería, según la proyección de salarios hasta el mes de diciembre, enviada por la Adminsitradora de Salarios.</t>
  </si>
  <si>
    <t>02.03.00.01.01</t>
  </si>
  <si>
    <t>02.03.00.03.01</t>
  </si>
  <si>
    <t>02.03.00.05.05</t>
  </si>
  <si>
    <t>02.03.00.04.01</t>
  </si>
  <si>
    <t>02.03.00.03.99</t>
  </si>
  <si>
    <t>02.03.02.01.01</t>
  </si>
  <si>
    <t>Combustibles y lubricantes</t>
  </si>
  <si>
    <t>02.03.02.09.03</t>
  </si>
  <si>
    <t>02.03.02.99.06</t>
  </si>
  <si>
    <t>02.03.06.02.03</t>
  </si>
  <si>
    <t>Ayudas a funcionarios</t>
  </si>
  <si>
    <t>02.03.01.08.05</t>
  </si>
  <si>
    <t>Mantenimiento en equipo de transporte</t>
  </si>
  <si>
    <t>02.03.02.04.02</t>
  </si>
  <si>
    <t>Repuestos y accesorios</t>
  </si>
  <si>
    <t>02.02.02.01.01</t>
  </si>
  <si>
    <t>02.02.02.04.02</t>
  </si>
  <si>
    <t>Se realiza la modificación presupuestaria solicitada por el Encargado de Servicios Generales para reforzar la cuenta de Repuestos y accesorios del Servicio de Recolección de Basura, para la compra de llantas para los camiones recolectores.</t>
  </si>
  <si>
    <t>01.01.02.01.01</t>
  </si>
  <si>
    <t>01.01.06.02.03</t>
  </si>
  <si>
    <t>01.01.02.04.01</t>
  </si>
  <si>
    <t>01.01.02.99.03</t>
  </si>
  <si>
    <t>01.01.02.99.01</t>
  </si>
  <si>
    <t>Materiales de oficina y cómputo</t>
  </si>
  <si>
    <t>01.01.01.08.08</t>
  </si>
  <si>
    <t>Mantenimiento equipo de cómputo</t>
  </si>
  <si>
    <t>02.10.09.06.04.02.03</t>
  </si>
  <si>
    <t>Transferencia Fundación GAD</t>
  </si>
  <si>
    <t>Se incluye modificación presupuestaria para presupuestar un aporte adicional para la Fundación GAD, según acuerdo del Concejo Municipal aprobado en la Sesión Ordinaria N° 119 celebrada el 7 de agosto del año en curso.</t>
  </si>
  <si>
    <t>02.31.07.07.03.01</t>
  </si>
  <si>
    <t>Compra de terreno para parqueo del Salón Comunal de Piedades</t>
  </si>
  <si>
    <t>Compra de terreno  y adecuación para el parqueo del Salón Comunal de Piedades</t>
  </si>
  <si>
    <t>Se realiza la modificación presupuestaria para cambiar el destino de la partida asignada a la Asociación de Desarrollo de Piedades, según acuerdo del Concejo Municipal aprobado en la Sesión ordinaria N° 122 celebrada el 28 de agosto 2018.</t>
  </si>
  <si>
    <t>02.05.00.01.02</t>
  </si>
  <si>
    <t>Jornales</t>
  </si>
  <si>
    <t>02.05.05.01.01</t>
  </si>
  <si>
    <t>Equipo de producción</t>
  </si>
  <si>
    <t>Se realiza la modificación presupuestario para dar contenido presupuestario a la cuenta de Equipo de Producción del Servicio de Parques Obras y Ornato para la compra de una cortadora de zacate, los recursos se toman de lo presupuestado de la cuenta de jormales que no se ha utilizado ya que son los puestos que se tenia previsto para el mantenimiento y seguridad  del Parque y que a la fecha no han sido nombrados.</t>
  </si>
  <si>
    <t>02.09.01.01.01.99</t>
  </si>
  <si>
    <t>02.09.01.01.02.01</t>
  </si>
  <si>
    <t>02.09.01.01.02.02</t>
  </si>
  <si>
    <t>02.09.01.01.02.04</t>
  </si>
  <si>
    <t>02.09.01.01.03.02</t>
  </si>
  <si>
    <t>02.09.01.01.05.03</t>
  </si>
  <si>
    <t>02.09.01.01.08.08</t>
  </si>
  <si>
    <t>02.09.01.01.08.99</t>
  </si>
  <si>
    <t>02.09.01.02.01.04</t>
  </si>
  <si>
    <t>02.09.01.02.01.99</t>
  </si>
  <si>
    <t>02.09.01.02.03.01</t>
  </si>
  <si>
    <t>02.09.01.02.03.02</t>
  </si>
  <si>
    <t>02.09.01.02.03.03</t>
  </si>
  <si>
    <t>02.09.01.02.03.05</t>
  </si>
  <si>
    <t>02.09.01.02.99.99</t>
  </si>
  <si>
    <t>02.09.01.01.05.02</t>
  </si>
  <si>
    <t>02.09.01.01.03.03</t>
  </si>
  <si>
    <t>02.09.01.02.02.03</t>
  </si>
  <si>
    <t>02.09.01.02.02.02</t>
  </si>
  <si>
    <t>02.09.01.02.03.04</t>
  </si>
  <si>
    <t>Servicio de Agua y Alcantarillado</t>
  </si>
  <si>
    <t>Servicio de energía eléctrica</t>
  </si>
  <si>
    <t>Servicio de Telecomunicaciones</t>
  </si>
  <si>
    <t>Transporte en el exterior</t>
  </si>
  <si>
    <t>Mant.Reparación de equipo comunicación</t>
  </si>
  <si>
    <t>Mant otros equipos</t>
  </si>
  <si>
    <t>Tinturas pinturas y diluyentes</t>
  </si>
  <si>
    <t>Otros productos químicos</t>
  </si>
  <si>
    <t>Materiales y productos metálicos</t>
  </si>
  <si>
    <t>Materiales y productos minerales y asfálticos</t>
  </si>
  <si>
    <t>Materiales y productos de vidrio</t>
  </si>
  <si>
    <t>Viáticos dentro del país</t>
  </si>
  <si>
    <t>Impresión y Encuadernación</t>
  </si>
  <si>
    <t>Materiales y productos eléctricos</t>
  </si>
  <si>
    <t>Se realiza la modificación presupuestaria solicitada por el EMAI para reforzar las cuentas de Viáticos dentro del país, Impresión Encuadernación y otros, alimentos y bebidas, productos agroforectales y materiales eléctricos, para las actividades del Festival Barroco.</t>
  </si>
  <si>
    <t>Se realiza la modificación presupuestaria para reforzar las cuentas de Sueldos Fijos y Otros Incentivos Salariales de la Administración, según la proyección de salarios hasta el mes de diciembre, enviada por la Adminsitradora de Salarios. Además se presupuesta el retroactivo de la carrera profesional que se le aprobó al Secretrio del Concejo Municipal.</t>
  </si>
  <si>
    <t>02.09.02.03.02.06.01</t>
  </si>
  <si>
    <t>Intereses préstamo Piscina</t>
  </si>
  <si>
    <t>02.09.01.03.02.06.01</t>
  </si>
  <si>
    <t xml:space="preserve">Intereses préstamo Casa cultura </t>
  </si>
  <si>
    <t>02.09.02.01.03.03</t>
  </si>
  <si>
    <t>Impresión, encuad y otros</t>
  </si>
  <si>
    <t>02.09.02.02.03.06</t>
  </si>
  <si>
    <t>Mat y productos de plástico</t>
  </si>
  <si>
    <t>02.09.02.02.99.07</t>
  </si>
  <si>
    <t>02,09,02,01,01,99</t>
  </si>
  <si>
    <t xml:space="preserve">Otros Alquileres </t>
  </si>
  <si>
    <t>02.09.02.01.04.99</t>
  </si>
  <si>
    <t>Otros Serv Gestión y Apoyo</t>
  </si>
  <si>
    <t>02,09,02,01,05,01</t>
  </si>
  <si>
    <t xml:space="preserve">Transportes dentro del país </t>
  </si>
  <si>
    <t>02,09,02,01,07.02</t>
  </si>
  <si>
    <t xml:space="preserve">Actividades protocolarias y sociales </t>
  </si>
  <si>
    <t>02,09,02,02.02.03</t>
  </si>
  <si>
    <t xml:space="preserve">Alimentos y bebidas </t>
  </si>
  <si>
    <t>01.01.02.03.01</t>
  </si>
  <si>
    <t>01.01.02.01.04</t>
  </si>
  <si>
    <t>01.01.02.01.99</t>
  </si>
  <si>
    <t>01.01.02.03.99</t>
  </si>
  <si>
    <t>Otros materiales de uso en la construcción</t>
  </si>
  <si>
    <t>Se realiza la modificación presupuestaria para reforzar la cuenta de Otros Alquileres, para la actividad de la Inauguración del Parque, dado que las cotizaciones que se han recibido los montos han sido un poco más altos de lo que se había calculado.</t>
  </si>
  <si>
    <t>02.10.05.01.01.99</t>
  </si>
  <si>
    <t>02.03.01.01.02</t>
  </si>
  <si>
    <t>Alquiler de maquinaria y equipo</t>
  </si>
  <si>
    <t>01.02.02.01.01</t>
  </si>
  <si>
    <t>02.10.01.06.02.03</t>
  </si>
  <si>
    <t>02.29.02.01.01</t>
  </si>
  <si>
    <t>02.02.02.01.04</t>
  </si>
  <si>
    <t>Tintas, pinturas y diluyentes</t>
  </si>
  <si>
    <t>02.02.01.05.01</t>
  </si>
  <si>
    <t>Transporte dentro del país</t>
  </si>
  <si>
    <t>Se refuerza la cuenta de Transporte dentro del país del servicio de Recolección de Basura para el pago de los peajes.</t>
  </si>
  <si>
    <t>02.10.04.01.08.08</t>
  </si>
  <si>
    <t>Mantenimiento y reparación de equipo de cómputo</t>
  </si>
  <si>
    <t>02.10.04.02.02.03</t>
  </si>
  <si>
    <t>02.10.04.02.01.04</t>
  </si>
  <si>
    <t>02.10.04.02.03.04</t>
  </si>
  <si>
    <t>Materiales productos eléctricos, telefónicos y de cómputo</t>
  </si>
  <si>
    <t>02.10.04.02.03.06</t>
  </si>
  <si>
    <t>Materiales y productos de plástico</t>
  </si>
  <si>
    <t>02.10.04.02.99.05</t>
  </si>
  <si>
    <t>Materiales y productos de limpieza</t>
  </si>
  <si>
    <t>02.10.04.02.99.03</t>
  </si>
  <si>
    <t>productos de papel cartón e impresos</t>
  </si>
  <si>
    <t>Se realiza la modificación presupuestaria solicitada por la Encargada de la Sala Infantil para reforzar las cuentas de Alimentos y Bebidas y Productos de Papel Cartón e impresos, la primera para las actividades de Metarmofosis y para la clausura de la hora del cuento y la segunda para la compra de materiales de la hora del cuenta y Soy bebé y me gusta leer.</t>
  </si>
  <si>
    <t>Útiles y mat  cocina y comed</t>
  </si>
  <si>
    <t xml:space="preserve">Se realiza la modificación presupuestaria solicitada por la Directora Administrativa para reforzar la cuenta de Otros Alquileres y la de Otros servicios de gestión apoyo con la finalidad de colaborar con la Parroquia de Pozos (alquiler tarima y sonido, pago de grupos musicales).   Se refuerza la cuenta de Alimentos y Bebidas para cancelar los gastos de alimentacion del Desfile Navideño,   la cuenta de transportes dentro del país para pago de  bandas participantes en Desfile Navideño y para transporte Banda Cantonal y Alianza Ambiental.  Pago cimarrona y tumbacocos Festival Navideño. </t>
  </si>
  <si>
    <t>03.02.08.05.02.02</t>
  </si>
  <si>
    <t xml:space="preserve">Alumbrado Calle 7 mulas </t>
  </si>
  <si>
    <t>02.25.05.01.01</t>
  </si>
  <si>
    <t>Maq. Y equipo para produc.</t>
  </si>
  <si>
    <t>01.01.01.04.06</t>
  </si>
  <si>
    <t xml:space="preserve">Servicios Generales </t>
  </si>
  <si>
    <t xml:space="preserve">Inst. prestamo  Casa Cultura </t>
  </si>
  <si>
    <t xml:space="preserve">Combustibles y lubircantes </t>
  </si>
  <si>
    <t>01.01.01.03.01</t>
  </si>
  <si>
    <t>Parque de Santa  Ana</t>
  </si>
  <si>
    <t>Construc e instalación de la maquinaria para la operación del CRMV</t>
  </si>
  <si>
    <t>02,02,00,00,01,02</t>
  </si>
  <si>
    <t>02,02,00,00,03,03</t>
  </si>
  <si>
    <t>Decimotercer mes</t>
  </si>
  <si>
    <t>02,02,00,00,03,99</t>
  </si>
  <si>
    <t>02,02,00,00,04,01</t>
  </si>
  <si>
    <t>Contrib. patronal al seguro de salud de la c.c.s.s.</t>
  </si>
  <si>
    <t>02,02,00,00,04,05</t>
  </si>
  <si>
    <t>Contribución Patron Banco Pop</t>
  </si>
  <si>
    <t>02,02,00,00,05,01</t>
  </si>
  <si>
    <t>02,02,00,00,05,02</t>
  </si>
  <si>
    <t>Aporte pat. régimen obligatorio pensiones complem.</t>
  </si>
  <si>
    <t>02,02,00,00,05,03</t>
  </si>
  <si>
    <t>Contrib. patronal a otros fondos adm por otros e.p.</t>
  </si>
  <si>
    <t>02,02,00,00,05,05</t>
  </si>
  <si>
    <t>Contribución patron fondos administ  por entes privados</t>
  </si>
  <si>
    <t>02,03,00,00,01,02</t>
  </si>
  <si>
    <t>02,03,00,00,03,03</t>
  </si>
  <si>
    <t>02,03,00,00,03,99</t>
  </si>
  <si>
    <t>02,03,00,00,04,01</t>
  </si>
  <si>
    <t>02,03,00,00,04,05</t>
  </si>
  <si>
    <t>02,03,00,00,05,01</t>
  </si>
  <si>
    <t>02,03,00,00,05,02</t>
  </si>
  <si>
    <t>02,03,00,00,05,03</t>
  </si>
  <si>
    <t>02,03,00,00,05,05</t>
  </si>
  <si>
    <t>02.25.02.03.04</t>
  </si>
  <si>
    <t>03.06.03.05.02.99</t>
  </si>
  <si>
    <t>Se realiza la modificación presupuestaria solicitada por la Directora Administrativa, reforzar la cuenta del parque Recreativo de Santa Ana con la finalidad de adquirir plantas ornamentales que faltaron de acuerdo a la proyeccion de necesidades que se habia realizado y para la construccion e instalación de letras "SANTA ANA" de  1mt. alto y base 50 cm.    Se solicita reforzar la cuenta del Proyeto para instalación de maquinaria para operación del Centro de Recuperación de material valorizable, para realizar instalación eléctrica acorde con las necesidades de la maquinaria .  Se refuerza la cuenta de jornales de Caminos y Calles con la finalidad de atender la colocación de mezcla asfática comprada con recursos de la Ley 8114 y colocación de señalización vertical.  Se refuerza la cuenta de jornales del Servicio de Recolección de Basura,  con el fin de atender las necesidades del servicio por lo que falta del año.   Se refuerza la cuenta de Publicidad y Propaganda con la finalidad de hacer frente a las publicación de pautas sobre vencimiento de  pago de tributos y cambio de horarios del IV Trimestre.</t>
  </si>
  <si>
    <t>02,10,01,05,01,05</t>
  </si>
  <si>
    <t>Equipo y programas de cómputo</t>
  </si>
  <si>
    <t>02,10,01,01,01,03</t>
  </si>
  <si>
    <t>Alquiler de equipo de cómputo</t>
  </si>
  <si>
    <t>02,10,01,01,02,04</t>
  </si>
  <si>
    <t>Se realiza la modificación presupuestaria solicitada por el Director de Servicios dado que en un inicio se programó realizar la compra, sin embargo, basado en un análisis de experiencias de otros cuerpos policiales, inestabilidad en especificaciones, debido a cambios en COSEVI, se considera que en busca de mejor opción para la administración y los usuarios de los equipos, se realizará el alquiler en primera instancia, para evaluar el rendimiento y calidad de los mismos. Si se adquieren los equipos en este momento, pronto podrían quedar obsoletos. Adicionalmente se incrementa la cuenta de Servicio de Telecomunicaciones, para el pago de la PVN y tarjetas SIIM para los equipos.</t>
  </si>
  <si>
    <t>01.01.03.02.06</t>
  </si>
  <si>
    <t>Intereses préstamo compra edificio anexo</t>
  </si>
  <si>
    <t>Aporte adicional Escuela Lagos de Lindora para finalizar construcción aulas de preescolar</t>
  </si>
  <si>
    <t>Se realiza la modificación presupuestaria según solicitud presentada a la Alcaldía por la Escuela de Lagos de Lindora, en la cual solicitan un aporte adicional para finalizar la contraucción de 2 aulas de materno.</t>
  </si>
  <si>
    <t>Reintegro y devoluciones</t>
  </si>
  <si>
    <t>02.10.02.06.03.99</t>
  </si>
  <si>
    <t>Otras prestaciones</t>
  </si>
  <si>
    <t>Se realiza la modificación presupuestaria para reforzar la cuenta de ayudas sociales por dado que se han hecho varias ayudas para pago de funerales, por lo que se requiere reforzar la cuenta para cubrir las solicitudes recibidas.</t>
  </si>
  <si>
    <t>03.06.03.02.02.02</t>
  </si>
  <si>
    <t>Mantenimiento de equipo de cómputo</t>
  </si>
  <si>
    <t>Aporte adicional Cruz Roja</t>
  </si>
  <si>
    <t>Se realiza la modificación presupuestaria para presupuestar un aporte adicional para Comité Local de la Cruz Roja, para la compra de una unidad equipada, según solicitud presentada a la Alcaldía.</t>
  </si>
  <si>
    <t>Alquiler de Equipo y maquinaria</t>
  </si>
  <si>
    <t>Servicios Generales</t>
  </si>
  <si>
    <t>Alquiler de edificios y locales</t>
  </si>
  <si>
    <t>Se realiza la modificación presupuestaria para reforzar la cuenta de alquiler de maquinaria del Servicio de Mantenimiento de Caminos y Calles para poder finalizar con los trabajos programados hasta diciembre y para reforzar la cuenta Repuestos y Accesorios para la compra de llantas según solicitud del Encargado de Servicios Generales.</t>
  </si>
  <si>
    <t>02.23.01.03.03</t>
  </si>
  <si>
    <t>02.23.01.04.01</t>
  </si>
  <si>
    <t>Servicios médicos y de laboratorio</t>
  </si>
  <si>
    <t>02.23.02.01.02</t>
  </si>
  <si>
    <t>Productos farmaceúticos y medicinales</t>
  </si>
  <si>
    <t>02.23.05.01.99</t>
  </si>
  <si>
    <t xml:space="preserve">Maquinaria y equipo diverso </t>
  </si>
  <si>
    <t>02.23.05.01.04</t>
  </si>
  <si>
    <t>Equipo y mobiliario de oficina</t>
  </si>
  <si>
    <t>02.23.01.04.04</t>
  </si>
  <si>
    <t>Servicios en ciencias económicas y sociales</t>
  </si>
  <si>
    <t>02.23.02.99.06</t>
  </si>
  <si>
    <t>Se realiza la modificación presupuestaria solicitada por el Encargado de la Policia Municipal, para reforzar las cuentas de equipo y mobiliario de oficina para la compra de una caja de seguridad, Servicios en ciencias económicas y sociales para la contratación de una psicóloga para las pruebas de portación de armas y la cuenta Materiales de resguardo y seguridad para la compra de chalecos antibalas.</t>
  </si>
  <si>
    <t>02.10.11.01.04.01</t>
  </si>
  <si>
    <t>02,10,11,01.01.99</t>
  </si>
  <si>
    <t>Se realiza la modificación presupuestaria para dar contenido a la cuenta de Otros Alquileres del proyecto Bienestar Animal, ya que para la campaña de castración se requiere alquilar toldos.</t>
  </si>
  <si>
    <t>ASIENTO Nº 24</t>
  </si>
  <si>
    <t>ASIENTO Nº 25</t>
  </si>
  <si>
    <t>ASIENTO Nº 26</t>
  </si>
  <si>
    <t>ASIENTO Nº 27</t>
  </si>
  <si>
    <t>ASIENTO Nº 28</t>
  </si>
  <si>
    <t>ASIENTO Nº 29</t>
  </si>
  <si>
    <t>ASIENTO Nº 30</t>
  </si>
  <si>
    <t>01.01.01.01.01</t>
  </si>
  <si>
    <t>Servicios de transferencia electrónica de información</t>
  </si>
  <si>
    <t>Se realiza la modificación presupuestaria para reforzar la cuenta de Servicios de transferencia eléctronica de información para las firmas digitales de los funcionarios que deben renovarla o solicitarla por primera vez, ya que se requiere para hacer las solicitudes de bienes y servicios por SICOP.</t>
  </si>
  <si>
    <t>ASIENTO Nº 31</t>
  </si>
  <si>
    <t>Se realiza la modificación presupuestaria para reforzar las cuentas de  Restricción al ejercicio liberal de la profesión de Servicios Sociales y complemtarios, según la proyección de salarios hasta el mes de diciembre, enviada por la Adminsitradora de Salarios.</t>
  </si>
  <si>
    <t>Se realiza la modificación presupuestaria solicitada por el Encargado de Servicios Generales y la Ingeniera a cargo de las cuadrillas para reforzar las cuentas de Mantenimientode equipo de transporte, Repuestos y Accesorios y Alquiler de maquinaria del Servicio de Mantenimiento de Caminos y Calles.</t>
  </si>
  <si>
    <t>02.10.01.00.01.03</t>
  </si>
  <si>
    <t>Servicios Especiales</t>
  </si>
  <si>
    <t>02.10.01.00.03.03</t>
  </si>
  <si>
    <t>02.10.01.00.04.01</t>
  </si>
  <si>
    <t>02.10.01.00.04.05</t>
  </si>
  <si>
    <t>02.10.01.00.05.01</t>
  </si>
  <si>
    <t>02.10.01.00.05.02</t>
  </si>
  <si>
    <t>02.10.01.00.05.03</t>
  </si>
  <si>
    <t>02.10.01.00.05.05</t>
  </si>
  <si>
    <t>ASIENTO Nº 32</t>
  </si>
  <si>
    <t>02.10.11.01.04.99</t>
  </si>
  <si>
    <t>02.10.06.01.07.01</t>
  </si>
  <si>
    <t>Se realiza la modificación pesupuestaria solicitada por el Director de Desarrollo Local para dar contenido pesupuestario a la cuenta de Servicios Especiales para la creación de una plaza de oficinista por 2 meses para una asistente para labores de oficina y Actividades de Capacitación para realizar capacitaciones de Formación política y social de las mujeres.</t>
  </si>
  <si>
    <t>ASIENTO Nº 33</t>
  </si>
  <si>
    <t>01.01.01.02.01</t>
  </si>
  <si>
    <t>Servicio de agua y alcantarillado</t>
  </si>
  <si>
    <t>01.01.08.02.06</t>
  </si>
  <si>
    <t>Amortización préstamo compra del Edificio Anexo</t>
  </si>
  <si>
    <t>02.09.02.06.01.04</t>
  </si>
  <si>
    <t>Transferencia Comité de Deportes</t>
  </si>
  <si>
    <t>Se realiza la modificación presupuestaria para presupuestar un aporte al Comité Cantonal de Deportes y Recreación para el pago de la CCSS.</t>
  </si>
  <si>
    <t>02.10.01.00.03.02</t>
  </si>
  <si>
    <t>Puente Peatonal en calle Lyon Oeste</t>
  </si>
  <si>
    <t>03,02,04,05,02,02</t>
  </si>
  <si>
    <t>Cordón y caño en San Rafael de Santa Ana</t>
  </si>
  <si>
    <t>03.02.20.05.02.02</t>
  </si>
  <si>
    <t>Construcción de acera, cordón y caño sentido este oeste costado derecho Frutica al Albergue</t>
  </si>
  <si>
    <t>Se realiza modificación presupuestaria solicitada por la Alcaldía para dar contenido presupuestario al proyecto Construcción de Cordón y Caño en San Rafael de Santa Ana.</t>
  </si>
  <si>
    <t>Se realiza la modificación presupuestaria para reforzar cuentas de remuneraciones de la Policía Municipal, según la proyección de salarios enviada por la Administradora de Salarios, dado el monto que se tiene que reforzar se procedió a realizar una revisión, se encontró que por error en la Relación de Puestos incluída en el Presupuesto Ordinario 2018 la fórmula dejo por fuera tres funcionarios, por tal razón nos falta los montos que se están reforzando.</t>
  </si>
  <si>
    <t>02.09.01.01.08.06</t>
  </si>
  <si>
    <t>Mantenimiento en equipo de cómputo</t>
  </si>
  <si>
    <t>02.28.01.03.03</t>
  </si>
  <si>
    <t>02.09.02.00.01.03</t>
  </si>
  <si>
    <t>03.06.01.02.02.04.01</t>
  </si>
  <si>
    <t>02.31.14.07.03.01</t>
  </si>
  <si>
    <t>01.01.01.03.07</t>
  </si>
  <si>
    <t>03.02.39.05.02.02</t>
  </si>
  <si>
    <t>01.02.00.03.01</t>
  </si>
  <si>
    <t>01.01.01.03.02</t>
  </si>
  <si>
    <t>03.01.23.07.01.03.01</t>
  </si>
  <si>
    <t>01.04.06.06.02</t>
  </si>
  <si>
    <t>02.10.09.07.03.99.01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</si>
</sst>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0\ _P_t_s_-;\-* #,##0.00\ _P_t_s_-;_-* &quot;-&quot;??\ _P_t_s_-;_-@_-"/>
  </numFmts>
  <fonts count="50">
    <font>
      <sz val="11"/>
      <name val="Arial"/>
      <family val="0"/>
    </font>
    <font>
      <sz val="8"/>
      <name val="Arial"/>
      <family val="2"/>
    </font>
    <font>
      <b/>
      <sz val="10"/>
      <name val="Arial"/>
      <family val="2"/>
    </font>
    <font>
      <sz val="10"/>
      <name val="Arial"/>
      <family val="2"/>
    </font>
    <font>
      <b/>
      <sz val="11"/>
      <name val="Arial"/>
      <family val="2"/>
    </font>
    <font>
      <b/>
      <sz val="12"/>
      <name val="Arial"/>
      <family val="2"/>
    </font>
    <font>
      <sz val="10"/>
      <color indexed="8"/>
      <name val="Arial"/>
      <family val="2"/>
    </font>
    <font>
      <sz val="10"/>
      <name val="Euphemia"/>
      <family val="2"/>
    </font>
    <font>
      <sz val="10"/>
      <color indexed="8"/>
      <name val="Euphem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7">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0" fontId="3" fillId="36" borderId="10" xfId="0" applyFont="1" applyFill="1" applyBorder="1" applyAlignment="1">
      <alignment vertical="center" wrapText="1"/>
    </xf>
    <xf numFmtId="0" fontId="6" fillId="0" borderId="10" xfId="53" applyFont="1" applyBorder="1" applyAlignment="1">
      <alignment vertical="center" wrapText="1"/>
      <protection/>
    </xf>
    <xf numFmtId="0" fontId="7" fillId="0" borderId="10" xfId="53" applyFont="1" applyFill="1" applyBorder="1" applyAlignment="1">
      <alignment vertical="center" wrapText="1"/>
      <protection/>
    </xf>
    <xf numFmtId="0" fontId="7" fillId="0" borderId="13" xfId="53" applyFont="1" applyFill="1" applyBorder="1" applyAlignment="1">
      <alignment vertical="center" wrapText="1"/>
      <protection/>
    </xf>
    <xf numFmtId="0" fontId="8" fillId="0" borderId="10" xfId="53" applyFont="1" applyBorder="1" applyAlignment="1">
      <alignment vertical="center" wrapText="1"/>
      <protection/>
    </xf>
    <xf numFmtId="0" fontId="8" fillId="0" borderId="11" xfId="53" applyFont="1" applyBorder="1" applyAlignment="1">
      <alignment vertical="center" wrapText="1"/>
      <protection/>
    </xf>
    <xf numFmtId="0" fontId="7" fillId="0" borderId="11" xfId="53" applyFont="1" applyFill="1" applyBorder="1" applyAlignment="1">
      <alignment vertical="center" wrapText="1"/>
      <protection/>
    </xf>
    <xf numFmtId="4" fontId="8" fillId="0" borderId="10" xfId="53" applyNumberFormat="1" applyFont="1" applyBorder="1" applyAlignment="1">
      <alignment vertical="center" wrapText="1"/>
      <protection/>
    </xf>
    <xf numFmtId="4" fontId="7" fillId="0" borderId="10" xfId="53" applyNumberFormat="1" applyFont="1" applyFill="1" applyBorder="1" applyAlignment="1" applyProtection="1">
      <alignment horizontal="right" vertical="center" wrapText="1"/>
      <protection/>
    </xf>
    <xf numFmtId="4" fontId="6" fillId="0" borderId="10" xfId="53" applyNumberFormat="1" applyFont="1" applyBorder="1" applyAlignment="1">
      <alignment vertical="center" wrapText="1"/>
      <protection/>
    </xf>
    <xf numFmtId="0" fontId="3" fillId="0" borderId="10" xfId="0" applyFont="1" applyFill="1" applyBorder="1" applyAlignment="1">
      <alignment horizontal="left" vertical="center" wrapText="1"/>
    </xf>
    <xf numFmtId="4" fontId="6" fillId="0" borderId="10" xfId="53" applyNumberFormat="1" applyFont="1" applyFill="1" applyBorder="1" applyAlignment="1">
      <alignment vertical="center" wrapText="1"/>
      <protection/>
    </xf>
    <xf numFmtId="0" fontId="48" fillId="0" borderId="10" xfId="0" applyFont="1" applyBorder="1" applyAlignment="1">
      <alignment vertical="center"/>
    </xf>
    <xf numFmtId="4" fontId="48" fillId="0" borderId="10" xfId="0" applyNumberFormat="1" applyFont="1" applyBorder="1" applyAlignment="1">
      <alignment vertical="center"/>
    </xf>
    <xf numFmtId="0" fontId="2" fillId="37" borderId="11"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2" fillId="34" borderId="10" xfId="0" applyNumberFormat="1" applyFont="1" applyFill="1" applyBorder="1" applyAlignment="1" applyProtection="1">
      <alignment horizontal="left" vertical="center" wrapText="1"/>
      <protection/>
    </xf>
    <xf numFmtId="0" fontId="49" fillId="37"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478"/>
  <sheetViews>
    <sheetView showGridLines="0" tabSelected="1" zoomScale="120" zoomScaleNormal="120" zoomScalePageLayoutView="0" workbookViewId="0" topLeftCell="A430">
      <selection activeCell="A449" sqref="A449:B449"/>
    </sheetView>
  </sheetViews>
  <sheetFormatPr defaultColWidth="11.00390625" defaultRowHeight="14.25"/>
  <cols>
    <col min="1" max="1" width="16.875" style="12" customWidth="1"/>
    <col min="2" max="2" width="37.375" style="12" customWidth="1"/>
    <col min="3" max="6" width="16.625" style="12" customWidth="1"/>
    <col min="7" max="8" width="12.00390625" style="12" bestFit="1" customWidth="1"/>
    <col min="9" max="9" width="11.00390625" style="12" customWidth="1"/>
    <col min="10" max="10" width="11.25390625" style="12" bestFit="1" customWidth="1"/>
    <col min="11" max="16384" width="11.00390625" style="12" customWidth="1"/>
  </cols>
  <sheetData>
    <row r="1" spans="1:6" ht="15.75">
      <c r="A1" s="35" t="s">
        <v>0</v>
      </c>
      <c r="B1" s="35"/>
      <c r="C1" s="35"/>
      <c r="D1" s="35"/>
      <c r="E1" s="35"/>
      <c r="F1" s="35"/>
    </row>
    <row r="2" spans="1:6" ht="15.75">
      <c r="A2" s="35" t="s">
        <v>1</v>
      </c>
      <c r="B2" s="35"/>
      <c r="C2" s="35"/>
      <c r="D2" s="35"/>
      <c r="E2" s="35"/>
      <c r="F2" s="35"/>
    </row>
    <row r="3" spans="1:6" ht="15">
      <c r="A3" s="36" t="s">
        <v>41</v>
      </c>
      <c r="B3" s="36"/>
      <c r="C3" s="36"/>
      <c r="D3" s="36"/>
      <c r="E3" s="36"/>
      <c r="F3" s="36"/>
    </row>
    <row r="4" spans="1:6" ht="15">
      <c r="A4" s="36" t="s">
        <v>42</v>
      </c>
      <c r="B4" s="36"/>
      <c r="C4" s="36"/>
      <c r="D4" s="36"/>
      <c r="E4" s="36"/>
      <c r="F4" s="36"/>
    </row>
    <row r="6" spans="1:6" ht="15.75">
      <c r="A6" s="34" t="s">
        <v>12</v>
      </c>
      <c r="B6" s="34"/>
      <c r="C6" s="34"/>
      <c r="D6" s="34"/>
      <c r="E6" s="34"/>
      <c r="F6" s="34"/>
    </row>
    <row r="8" spans="1:6" ht="27.75" customHeight="1">
      <c r="A8" s="1" t="s">
        <v>11</v>
      </c>
      <c r="B8" s="1" t="s">
        <v>2</v>
      </c>
      <c r="C8" s="1" t="s">
        <v>3</v>
      </c>
      <c r="D8" s="1" t="s">
        <v>4</v>
      </c>
      <c r="E8" s="1" t="s">
        <v>5</v>
      </c>
      <c r="F8" s="1" t="s">
        <v>6</v>
      </c>
    </row>
    <row r="9" spans="1:6" ht="15.75" customHeight="1">
      <c r="A9" s="2" t="s">
        <v>7</v>
      </c>
      <c r="B9" s="3"/>
      <c r="C9" s="3"/>
      <c r="D9" s="3"/>
      <c r="E9" s="3"/>
      <c r="F9" s="4"/>
    </row>
    <row r="10" spans="1:6" ht="15" customHeight="1">
      <c r="A10" s="14" t="s">
        <v>43</v>
      </c>
      <c r="B10" s="5" t="s">
        <v>44</v>
      </c>
      <c r="C10" s="6">
        <v>12910389.45</v>
      </c>
      <c r="D10" s="6">
        <v>7000000</v>
      </c>
      <c r="E10" s="6"/>
      <c r="F10" s="6">
        <f>+C10-D10+E10</f>
        <v>5910389.449999999</v>
      </c>
    </row>
    <row r="11" spans="1:6" ht="15" customHeight="1">
      <c r="A11" s="14" t="s">
        <v>46</v>
      </c>
      <c r="B11" s="5" t="s">
        <v>45</v>
      </c>
      <c r="C11" s="6">
        <v>17665.2</v>
      </c>
      <c r="D11" s="6">
        <v>17665.2</v>
      </c>
      <c r="E11" s="6"/>
      <c r="F11" s="6">
        <f>+C11-D11+E11</f>
        <v>0</v>
      </c>
    </row>
    <row r="12" spans="1:6" ht="15" customHeight="1">
      <c r="A12" s="14" t="s">
        <v>47</v>
      </c>
      <c r="B12" s="5" t="s">
        <v>25</v>
      </c>
      <c r="C12" s="6">
        <v>1875000</v>
      </c>
      <c r="D12" s="6">
        <v>500000</v>
      </c>
      <c r="E12" s="6"/>
      <c r="F12" s="6">
        <f>+C12-D12+E12</f>
        <v>1375000</v>
      </c>
    </row>
    <row r="13" spans="1:6" ht="15" customHeight="1">
      <c r="A13" s="14" t="s">
        <v>54</v>
      </c>
      <c r="B13" s="5" t="s">
        <v>55</v>
      </c>
      <c r="C13" s="6">
        <v>0</v>
      </c>
      <c r="D13" s="6"/>
      <c r="E13" s="6">
        <f>650000+150000</f>
        <v>800000</v>
      </c>
      <c r="F13" s="6">
        <f aca="true" t="shared" si="0" ref="F13:F21">+C13-D13+E13</f>
        <v>800000</v>
      </c>
    </row>
    <row r="14" spans="1:6" ht="15" customHeight="1">
      <c r="A14" s="14" t="s">
        <v>390</v>
      </c>
      <c r="B14" s="5" t="s">
        <v>59</v>
      </c>
      <c r="C14" s="6">
        <v>0</v>
      </c>
      <c r="D14" s="6"/>
      <c r="E14" s="6">
        <v>800000</v>
      </c>
      <c r="F14" s="6">
        <f t="shared" si="0"/>
        <v>800000</v>
      </c>
    </row>
    <row r="15" spans="1:6" ht="15" customHeight="1">
      <c r="A15" s="14" t="s">
        <v>58</v>
      </c>
      <c r="B15" s="5" t="s">
        <v>34</v>
      </c>
      <c r="C15" s="6">
        <v>500000</v>
      </c>
      <c r="D15" s="6"/>
      <c r="E15" s="6">
        <f>300000+500000</f>
        <v>800000</v>
      </c>
      <c r="F15" s="6">
        <f t="shared" si="0"/>
        <v>1300000</v>
      </c>
    </row>
    <row r="16" spans="1:6" ht="15" customHeight="1">
      <c r="A16" s="14" t="s">
        <v>56</v>
      </c>
      <c r="B16" s="5" t="s">
        <v>57</v>
      </c>
      <c r="C16" s="6">
        <v>0</v>
      </c>
      <c r="D16" s="6"/>
      <c r="E16" s="6">
        <v>400000</v>
      </c>
      <c r="F16" s="6">
        <f t="shared" si="0"/>
        <v>400000</v>
      </c>
    </row>
    <row r="17" spans="1:6" ht="15" customHeight="1">
      <c r="A17" s="14" t="s">
        <v>52</v>
      </c>
      <c r="B17" s="5" t="s">
        <v>32</v>
      </c>
      <c r="C17" s="6">
        <v>0</v>
      </c>
      <c r="D17" s="6"/>
      <c r="E17" s="6">
        <f>30000+750000+550000</f>
        <v>1330000</v>
      </c>
      <c r="F17" s="6">
        <f t="shared" si="0"/>
        <v>1330000</v>
      </c>
    </row>
    <row r="18" spans="1:6" ht="15" customHeight="1">
      <c r="A18" s="14" t="s">
        <v>51</v>
      </c>
      <c r="B18" s="5" t="s">
        <v>35</v>
      </c>
      <c r="C18" s="6">
        <v>195867</v>
      </c>
      <c r="D18" s="6"/>
      <c r="E18" s="6">
        <f>35370+2000000</f>
        <v>2035370</v>
      </c>
      <c r="F18" s="6">
        <f t="shared" si="0"/>
        <v>2231237</v>
      </c>
    </row>
    <row r="19" spans="1:6" ht="21.75" customHeight="1">
      <c r="A19" s="14" t="s">
        <v>48</v>
      </c>
      <c r="B19" s="5" t="s">
        <v>49</v>
      </c>
      <c r="C19" s="6">
        <v>43360</v>
      </c>
      <c r="D19" s="6"/>
      <c r="E19" s="6">
        <v>40000</v>
      </c>
      <c r="F19" s="6">
        <f t="shared" si="0"/>
        <v>83360</v>
      </c>
    </row>
    <row r="20" spans="1:6" ht="15" customHeight="1">
      <c r="A20" s="14" t="s">
        <v>53</v>
      </c>
      <c r="B20" s="5" t="s">
        <v>37</v>
      </c>
      <c r="C20" s="6">
        <v>0</v>
      </c>
      <c r="D20" s="6"/>
      <c r="E20" s="6">
        <f>600000+300000</f>
        <v>900000</v>
      </c>
      <c r="F20" s="6">
        <f t="shared" si="0"/>
        <v>900000</v>
      </c>
    </row>
    <row r="21" spans="1:6" ht="15" customHeight="1">
      <c r="A21" s="14" t="s">
        <v>50</v>
      </c>
      <c r="B21" s="5" t="s">
        <v>33</v>
      </c>
      <c r="C21" s="6">
        <v>0</v>
      </c>
      <c r="D21" s="6"/>
      <c r="E21" s="6">
        <f>70740+341555.2</f>
        <v>412295.2</v>
      </c>
      <c r="F21" s="6">
        <f t="shared" si="0"/>
        <v>412295.2</v>
      </c>
    </row>
    <row r="22" spans="1:8" ht="12.75">
      <c r="A22" s="33"/>
      <c r="B22" s="33"/>
      <c r="C22" s="10">
        <f>SUM(C10:C21)</f>
        <v>15542281.649999999</v>
      </c>
      <c r="D22" s="10">
        <f>SUM(D10:D21)</f>
        <v>7517665.2</v>
      </c>
      <c r="E22" s="10">
        <f>SUM(E10:E21)</f>
        <v>7517665.2</v>
      </c>
      <c r="F22" s="10">
        <f>SUM(F10:F21)</f>
        <v>15542281.649999999</v>
      </c>
      <c r="G22" s="13"/>
      <c r="H22" s="13"/>
    </row>
    <row r="23" spans="1:6" ht="12.75">
      <c r="A23" s="7"/>
      <c r="B23" s="8"/>
      <c r="C23" s="8"/>
      <c r="D23" s="8"/>
      <c r="E23" s="8"/>
      <c r="F23" s="8"/>
    </row>
    <row r="24" spans="1:6" ht="12.75">
      <c r="A24" s="31" t="s">
        <v>10</v>
      </c>
      <c r="B24" s="31"/>
      <c r="C24" s="31"/>
      <c r="D24" s="31"/>
      <c r="E24" s="31"/>
      <c r="F24" s="31"/>
    </row>
    <row r="25" spans="1:6" ht="43.5" customHeight="1">
      <c r="A25" s="32" t="s">
        <v>60</v>
      </c>
      <c r="B25" s="32"/>
      <c r="C25" s="32"/>
      <c r="D25" s="32"/>
      <c r="E25" s="32"/>
      <c r="F25" s="32"/>
    </row>
    <row r="26" spans="1:6" ht="28.5" customHeight="1">
      <c r="A26" s="1" t="s">
        <v>11</v>
      </c>
      <c r="B26" s="1" t="s">
        <v>2</v>
      </c>
      <c r="C26" s="1" t="s">
        <v>3</v>
      </c>
      <c r="D26" s="1" t="s">
        <v>4</v>
      </c>
      <c r="E26" s="1" t="s">
        <v>5</v>
      </c>
      <c r="F26" s="1" t="s">
        <v>6</v>
      </c>
    </row>
    <row r="27" spans="1:6" ht="18" customHeight="1">
      <c r="A27" s="11" t="s">
        <v>8</v>
      </c>
      <c r="B27" s="3"/>
      <c r="C27" s="3"/>
      <c r="D27" s="3"/>
      <c r="E27" s="3"/>
      <c r="F27" s="4"/>
    </row>
    <row r="28" spans="1:6" ht="38.25" customHeight="1">
      <c r="A28" s="14" t="s">
        <v>61</v>
      </c>
      <c r="B28" s="5" t="s">
        <v>62</v>
      </c>
      <c r="C28" s="6">
        <v>50000000</v>
      </c>
      <c r="D28" s="6">
        <v>50000000</v>
      </c>
      <c r="E28" s="6"/>
      <c r="F28" s="6">
        <f>+C28-D28+E28</f>
        <v>0</v>
      </c>
    </row>
    <row r="29" spans="1:6" ht="53.25" customHeight="1">
      <c r="A29" s="14" t="s">
        <v>63</v>
      </c>
      <c r="B29" s="5" t="s">
        <v>64</v>
      </c>
      <c r="C29" s="6">
        <v>0</v>
      </c>
      <c r="D29" s="6"/>
      <c r="E29" s="6">
        <v>50000000</v>
      </c>
      <c r="F29" s="6">
        <f>+C29-D29+E29</f>
        <v>50000000</v>
      </c>
    </row>
    <row r="30" spans="1:7" ht="12.75">
      <c r="A30" s="33"/>
      <c r="B30" s="33"/>
      <c r="C30" s="10">
        <f>SUM(C28:C29)</f>
        <v>50000000</v>
      </c>
      <c r="D30" s="10">
        <f>SUM(D28:D29)</f>
        <v>50000000</v>
      </c>
      <c r="E30" s="10">
        <f>SUM(E28:E29)</f>
        <v>50000000</v>
      </c>
      <c r="F30" s="10">
        <f>SUM(F28:F29)</f>
        <v>50000000</v>
      </c>
      <c r="G30" s="13"/>
    </row>
    <row r="31" spans="1:6" ht="12.75">
      <c r="A31" s="7"/>
      <c r="B31" s="8"/>
      <c r="C31" s="8"/>
      <c r="D31" s="8"/>
      <c r="E31" s="8"/>
      <c r="F31" s="8"/>
    </row>
    <row r="32" spans="1:6" ht="12.75">
      <c r="A32" s="31" t="s">
        <v>10</v>
      </c>
      <c r="B32" s="31"/>
      <c r="C32" s="31"/>
      <c r="D32" s="31"/>
      <c r="E32" s="31"/>
      <c r="F32" s="31"/>
    </row>
    <row r="33" spans="1:6" ht="33" customHeight="1">
      <c r="A33" s="32" t="s">
        <v>65</v>
      </c>
      <c r="B33" s="32"/>
      <c r="C33" s="32"/>
      <c r="D33" s="32"/>
      <c r="E33" s="32"/>
      <c r="F33" s="32"/>
    </row>
    <row r="34" spans="1:6" ht="30" customHeight="1">
      <c r="A34" s="1" t="s">
        <v>11</v>
      </c>
      <c r="B34" s="1" t="s">
        <v>2</v>
      </c>
      <c r="C34" s="1" t="s">
        <v>3</v>
      </c>
      <c r="D34" s="1" t="s">
        <v>4</v>
      </c>
      <c r="E34" s="1" t="s">
        <v>5</v>
      </c>
      <c r="F34" s="1" t="s">
        <v>6</v>
      </c>
    </row>
    <row r="35" spans="1:6" ht="12.75">
      <c r="A35" s="2" t="s">
        <v>9</v>
      </c>
      <c r="B35" s="3"/>
      <c r="C35" s="3"/>
      <c r="D35" s="3"/>
      <c r="E35" s="3"/>
      <c r="F35" s="4"/>
    </row>
    <row r="36" spans="1:6" ht="15" customHeight="1">
      <c r="A36" s="14" t="s">
        <v>66</v>
      </c>
      <c r="B36" s="5" t="s">
        <v>36</v>
      </c>
      <c r="C36" s="6">
        <v>3000000</v>
      </c>
      <c r="D36" s="6">
        <v>3000000</v>
      </c>
      <c r="E36" s="6"/>
      <c r="F36" s="6">
        <f>+C36-D36+E36</f>
        <v>0</v>
      </c>
    </row>
    <row r="37" spans="1:6" ht="15" customHeight="1">
      <c r="A37" s="14" t="s">
        <v>69</v>
      </c>
      <c r="B37" s="5" t="s">
        <v>45</v>
      </c>
      <c r="C37" s="6">
        <v>2841521.1</v>
      </c>
      <c r="D37" s="6">
        <v>2000000</v>
      </c>
      <c r="E37" s="6"/>
      <c r="F37" s="6">
        <f>+C37-D37+E37</f>
        <v>841521.1000000001</v>
      </c>
    </row>
    <row r="38" spans="1:6" ht="15" customHeight="1">
      <c r="A38" s="14" t="s">
        <v>128</v>
      </c>
      <c r="B38" s="5" t="s">
        <v>25</v>
      </c>
      <c r="C38" s="6">
        <v>1500000</v>
      </c>
      <c r="D38" s="6">
        <v>1500000</v>
      </c>
      <c r="E38" s="6"/>
      <c r="F38" s="6"/>
    </row>
    <row r="39" spans="1:6" ht="24" customHeight="1">
      <c r="A39" s="14" t="s">
        <v>129</v>
      </c>
      <c r="B39" s="5" t="s">
        <v>130</v>
      </c>
      <c r="C39" s="6">
        <v>1000000</v>
      </c>
      <c r="D39" s="6">
        <v>500000</v>
      </c>
      <c r="E39" s="6"/>
      <c r="F39" s="6"/>
    </row>
    <row r="40" spans="1:6" ht="15" customHeight="1">
      <c r="A40" s="14" t="s">
        <v>67</v>
      </c>
      <c r="B40" s="5" t="s">
        <v>44</v>
      </c>
      <c r="C40" s="6">
        <v>0</v>
      </c>
      <c r="D40" s="6"/>
      <c r="E40" s="6">
        <v>7000000</v>
      </c>
      <c r="F40" s="6">
        <f>+C40-D40+E40</f>
        <v>7000000</v>
      </c>
    </row>
    <row r="41" spans="1:7" ht="15" customHeight="1">
      <c r="A41" s="29"/>
      <c r="B41" s="30"/>
      <c r="C41" s="10">
        <f>SUM(C36:C40)</f>
        <v>8341521.1</v>
      </c>
      <c r="D41" s="10">
        <f>SUM(D36:D40)</f>
        <v>7000000</v>
      </c>
      <c r="E41" s="10">
        <f>SUM(E36:E40)</f>
        <v>7000000</v>
      </c>
      <c r="F41" s="10">
        <f>SUM(F36:F40)</f>
        <v>7841521.1</v>
      </c>
      <c r="G41" s="13"/>
    </row>
    <row r="42" spans="1:6" ht="15" customHeight="1">
      <c r="A42" s="7"/>
      <c r="B42" s="8"/>
      <c r="C42" s="8"/>
      <c r="D42" s="8"/>
      <c r="E42" s="8"/>
      <c r="F42" s="8"/>
    </row>
    <row r="43" spans="1:6" ht="12.75">
      <c r="A43" s="31" t="s">
        <v>10</v>
      </c>
      <c r="B43" s="31"/>
      <c r="C43" s="31"/>
      <c r="D43" s="31"/>
      <c r="E43" s="31"/>
      <c r="F43" s="31"/>
    </row>
    <row r="44" spans="1:6" ht="31.5" customHeight="1">
      <c r="A44" s="32" t="s">
        <v>68</v>
      </c>
      <c r="B44" s="32"/>
      <c r="C44" s="32"/>
      <c r="D44" s="32"/>
      <c r="E44" s="32"/>
      <c r="F44" s="32"/>
    </row>
    <row r="45" spans="1:6" ht="25.5">
      <c r="A45" s="1" t="s">
        <v>11</v>
      </c>
      <c r="B45" s="1" t="s">
        <v>2</v>
      </c>
      <c r="C45" s="1" t="s">
        <v>3</v>
      </c>
      <c r="D45" s="1" t="s">
        <v>4</v>
      </c>
      <c r="E45" s="1" t="s">
        <v>5</v>
      </c>
      <c r="F45" s="1" t="s">
        <v>6</v>
      </c>
    </row>
    <row r="46" spans="1:6" ht="12.75" customHeight="1">
      <c r="A46" s="2" t="s">
        <v>14</v>
      </c>
      <c r="B46" s="3"/>
      <c r="C46" s="3"/>
      <c r="D46" s="3"/>
      <c r="E46" s="3"/>
      <c r="F46" s="4"/>
    </row>
    <row r="47" spans="1:6" ht="15" customHeight="1">
      <c r="A47" s="5" t="s">
        <v>70</v>
      </c>
      <c r="B47" s="5" t="s">
        <v>32</v>
      </c>
      <c r="C47" s="6">
        <v>3000000</v>
      </c>
      <c r="D47" s="6">
        <v>2700000</v>
      </c>
      <c r="E47" s="6"/>
      <c r="F47" s="6">
        <f>+C47-D47+E47</f>
        <v>300000</v>
      </c>
    </row>
    <row r="48" spans="1:6" ht="15" customHeight="1">
      <c r="A48" s="5" t="s">
        <v>71</v>
      </c>
      <c r="B48" s="5" t="s">
        <v>72</v>
      </c>
      <c r="C48" s="6">
        <v>1000000</v>
      </c>
      <c r="D48" s="6">
        <v>1000000</v>
      </c>
      <c r="E48" s="6"/>
      <c r="F48" s="6">
        <f aca="true" t="shared" si="1" ref="F48:F55">+C48-D48+E48</f>
        <v>0</v>
      </c>
    </row>
    <row r="49" spans="1:6" ht="15" customHeight="1">
      <c r="A49" s="5" t="s">
        <v>86</v>
      </c>
      <c r="B49" s="5" t="s">
        <v>87</v>
      </c>
      <c r="C49" s="6">
        <v>186530</v>
      </c>
      <c r="D49" s="6">
        <v>186530</v>
      </c>
      <c r="E49" s="6"/>
      <c r="F49" s="6">
        <f t="shared" si="1"/>
        <v>0</v>
      </c>
    </row>
    <row r="50" spans="1:6" ht="15" customHeight="1">
      <c r="A50" s="5" t="s">
        <v>73</v>
      </c>
      <c r="B50" s="5" t="s">
        <v>74</v>
      </c>
      <c r="C50" s="6">
        <v>200000</v>
      </c>
      <c r="D50" s="6"/>
      <c r="E50" s="6">
        <v>500000</v>
      </c>
      <c r="F50" s="6">
        <f t="shared" si="1"/>
        <v>700000</v>
      </c>
    </row>
    <row r="51" spans="1:6" ht="15" customHeight="1">
      <c r="A51" s="5" t="s">
        <v>75</v>
      </c>
      <c r="B51" s="5" t="s">
        <v>76</v>
      </c>
      <c r="C51" s="6">
        <v>237675</v>
      </c>
      <c r="D51" s="6"/>
      <c r="E51" s="6">
        <v>1000000</v>
      </c>
      <c r="F51" s="6">
        <f t="shared" si="1"/>
        <v>1237675</v>
      </c>
    </row>
    <row r="52" spans="1:6" ht="15" customHeight="1">
      <c r="A52" s="5" t="s">
        <v>77</v>
      </c>
      <c r="B52" s="5" t="s">
        <v>35</v>
      </c>
      <c r="C52" s="6">
        <v>1428210</v>
      </c>
      <c r="D52" s="6"/>
      <c r="E52" s="6">
        <v>486530</v>
      </c>
      <c r="F52" s="6">
        <f t="shared" si="1"/>
        <v>1914740</v>
      </c>
    </row>
    <row r="53" spans="1:6" ht="15" customHeight="1">
      <c r="A53" s="5" t="s">
        <v>78</v>
      </c>
      <c r="B53" s="5" t="s">
        <v>79</v>
      </c>
      <c r="C53" s="6">
        <v>479597</v>
      </c>
      <c r="D53" s="6"/>
      <c r="E53" s="6">
        <v>600000</v>
      </c>
      <c r="F53" s="6">
        <f t="shared" si="1"/>
        <v>1079597</v>
      </c>
    </row>
    <row r="54" spans="1:6" ht="15" customHeight="1">
      <c r="A54" s="5" t="s">
        <v>80</v>
      </c>
      <c r="B54" s="5" t="s">
        <v>81</v>
      </c>
      <c r="C54" s="6">
        <v>0</v>
      </c>
      <c r="D54" s="6"/>
      <c r="E54" s="6">
        <v>150000</v>
      </c>
      <c r="F54" s="6">
        <f t="shared" si="1"/>
        <v>150000</v>
      </c>
    </row>
    <row r="55" spans="1:6" ht="15" customHeight="1">
      <c r="A55" s="5" t="s">
        <v>82</v>
      </c>
      <c r="B55" s="5" t="s">
        <v>83</v>
      </c>
      <c r="C55" s="6">
        <v>0</v>
      </c>
      <c r="D55" s="6"/>
      <c r="E55" s="6">
        <v>850000</v>
      </c>
      <c r="F55" s="6">
        <f t="shared" si="1"/>
        <v>850000</v>
      </c>
    </row>
    <row r="56" spans="1:6" ht="15" customHeight="1">
      <c r="A56" s="5" t="s">
        <v>84</v>
      </c>
      <c r="B56" s="5" t="s">
        <v>85</v>
      </c>
      <c r="C56" s="6">
        <v>150000</v>
      </c>
      <c r="D56" s="6"/>
      <c r="E56" s="6">
        <v>300000</v>
      </c>
      <c r="F56" s="6">
        <f>+C56-D56+E56</f>
        <v>450000</v>
      </c>
    </row>
    <row r="57" spans="1:8" ht="12.75">
      <c r="A57" s="33"/>
      <c r="B57" s="33"/>
      <c r="C57" s="10">
        <f>SUM(C47:C56)</f>
        <v>6682012</v>
      </c>
      <c r="D57" s="10">
        <f>SUM(D47:D56)</f>
        <v>3886530</v>
      </c>
      <c r="E57" s="10">
        <f>SUM(E47:E56)</f>
        <v>3886530</v>
      </c>
      <c r="F57" s="10">
        <f>SUM(F47:F56)</f>
        <v>6682012</v>
      </c>
      <c r="G57" s="13"/>
      <c r="H57" s="13"/>
    </row>
    <row r="58" spans="1:6" ht="12.75">
      <c r="A58" s="7"/>
      <c r="B58" s="8"/>
      <c r="C58" s="8"/>
      <c r="D58" s="8"/>
      <c r="E58" s="8"/>
      <c r="F58" s="8"/>
    </row>
    <row r="59" spans="1:6" ht="12.75">
      <c r="A59" s="31" t="s">
        <v>10</v>
      </c>
      <c r="B59" s="31"/>
      <c r="C59" s="31"/>
      <c r="D59" s="31"/>
      <c r="E59" s="31"/>
      <c r="F59" s="31"/>
    </row>
    <row r="60" spans="1:6" ht="78.75" customHeight="1">
      <c r="A60" s="32" t="s">
        <v>88</v>
      </c>
      <c r="B60" s="32"/>
      <c r="C60" s="32"/>
      <c r="D60" s="32"/>
      <c r="E60" s="32"/>
      <c r="F60" s="32"/>
    </row>
    <row r="61" spans="1:6" ht="25.5" customHeight="1">
      <c r="A61" s="1" t="s">
        <v>11</v>
      </c>
      <c r="B61" s="1" t="s">
        <v>2</v>
      </c>
      <c r="C61" s="1" t="s">
        <v>3</v>
      </c>
      <c r="D61" s="1" t="s">
        <v>4</v>
      </c>
      <c r="E61" s="1" t="s">
        <v>5</v>
      </c>
      <c r="F61" s="1" t="s">
        <v>6</v>
      </c>
    </row>
    <row r="62" spans="1:6" ht="14.25" customHeight="1">
      <c r="A62" s="28" t="s">
        <v>15</v>
      </c>
      <c r="B62" s="3"/>
      <c r="C62" s="3"/>
      <c r="D62" s="3"/>
      <c r="E62" s="3"/>
      <c r="F62" s="4"/>
    </row>
    <row r="63" spans="1:6" ht="15" customHeight="1">
      <c r="A63" s="5" t="s">
        <v>90</v>
      </c>
      <c r="B63" s="5" t="s">
        <v>91</v>
      </c>
      <c r="C63" s="6">
        <v>58297257.74</v>
      </c>
      <c r="D63" s="6">
        <v>3232000</v>
      </c>
      <c r="E63" s="6"/>
      <c r="F63" s="6">
        <f>+C63-D63+E63</f>
        <v>55065257.74</v>
      </c>
    </row>
    <row r="64" spans="1:6" ht="15" customHeight="1">
      <c r="A64" s="5" t="s">
        <v>89</v>
      </c>
      <c r="B64" s="5" t="s">
        <v>92</v>
      </c>
      <c r="C64" s="6">
        <v>231370003</v>
      </c>
      <c r="D64" s="6"/>
      <c r="E64" s="6">
        <v>2000000</v>
      </c>
      <c r="F64" s="6">
        <f>+C64-D64+E64</f>
        <v>233370003</v>
      </c>
    </row>
    <row r="65" spans="1:6" ht="15" customHeight="1">
      <c r="A65" s="5" t="s">
        <v>93</v>
      </c>
      <c r="B65" s="5" t="s">
        <v>94</v>
      </c>
      <c r="C65" s="6">
        <v>1640288</v>
      </c>
      <c r="D65" s="6"/>
      <c r="E65" s="6">
        <f>520000+712000</f>
        <v>1232000</v>
      </c>
      <c r="F65" s="6">
        <f>+C65-D65+E65</f>
        <v>2872288</v>
      </c>
    </row>
    <row r="66" spans="1:6" ht="15" customHeight="1">
      <c r="A66" s="33"/>
      <c r="B66" s="33"/>
      <c r="C66" s="10">
        <f>SUM(C63:C65)</f>
        <v>291307548.74</v>
      </c>
      <c r="D66" s="10">
        <f>SUM(D63:D65)</f>
        <v>3232000</v>
      </c>
      <c r="E66" s="10">
        <f>SUM(E63:E65)</f>
        <v>3232000</v>
      </c>
      <c r="F66" s="10">
        <f>SUM(F63:F65)</f>
        <v>291307548.74</v>
      </c>
    </row>
    <row r="67" spans="1:6" ht="15" customHeight="1">
      <c r="A67" s="7"/>
      <c r="B67" s="8"/>
      <c r="C67" s="8"/>
      <c r="D67" s="8"/>
      <c r="E67" s="8"/>
      <c r="F67" s="8"/>
    </row>
    <row r="68" spans="1:6" ht="15" customHeight="1">
      <c r="A68" s="31" t="s">
        <v>10</v>
      </c>
      <c r="B68" s="31"/>
      <c r="C68" s="31"/>
      <c r="D68" s="31"/>
      <c r="E68" s="31"/>
      <c r="F68" s="31"/>
    </row>
    <row r="69" spans="1:6" ht="42.75" customHeight="1">
      <c r="A69" s="32" t="s">
        <v>218</v>
      </c>
      <c r="B69" s="32"/>
      <c r="C69" s="32"/>
      <c r="D69" s="32"/>
      <c r="E69" s="32"/>
      <c r="F69" s="32"/>
    </row>
    <row r="70" spans="1:6" ht="35.25" customHeight="1">
      <c r="A70" s="1" t="s">
        <v>11</v>
      </c>
      <c r="B70" s="1" t="s">
        <v>2</v>
      </c>
      <c r="C70" s="1" t="s">
        <v>3</v>
      </c>
      <c r="D70" s="1" t="s">
        <v>4</v>
      </c>
      <c r="E70" s="1" t="s">
        <v>5</v>
      </c>
      <c r="F70" s="1" t="s">
        <v>6</v>
      </c>
    </row>
    <row r="71" spans="1:6" ht="15" customHeight="1">
      <c r="A71" s="2" t="s">
        <v>16</v>
      </c>
      <c r="B71" s="3"/>
      <c r="C71" s="3"/>
      <c r="D71" s="3"/>
      <c r="E71" s="3"/>
      <c r="F71" s="4"/>
    </row>
    <row r="72" spans="1:6" ht="15" customHeight="1">
      <c r="A72" s="5" t="s">
        <v>95</v>
      </c>
      <c r="B72" s="5" t="s">
        <v>96</v>
      </c>
      <c r="C72" s="6">
        <v>3202907.66</v>
      </c>
      <c r="D72" s="6">
        <v>1000000</v>
      </c>
      <c r="E72" s="6"/>
      <c r="F72" s="6">
        <f aca="true" t="shared" si="2" ref="F72:F77">+C72-D72+E72</f>
        <v>2202907.66</v>
      </c>
    </row>
    <row r="73" spans="1:6" ht="15" customHeight="1">
      <c r="A73" s="5" t="s">
        <v>98</v>
      </c>
      <c r="B73" s="5" t="s">
        <v>91</v>
      </c>
      <c r="C73" s="6">
        <v>14686454.77</v>
      </c>
      <c r="D73" s="6">
        <v>1000000</v>
      </c>
      <c r="E73" s="6"/>
      <c r="F73" s="6">
        <f t="shared" si="2"/>
        <v>13686454.77</v>
      </c>
    </row>
    <row r="74" spans="1:6" ht="15" customHeight="1">
      <c r="A74" s="5" t="s">
        <v>97</v>
      </c>
      <c r="B74" s="5" t="s">
        <v>94</v>
      </c>
      <c r="C74" s="6">
        <v>7268331.5</v>
      </c>
      <c r="D74" s="6">
        <v>1500000</v>
      </c>
      <c r="E74" s="6"/>
      <c r="F74" s="6">
        <f t="shared" si="2"/>
        <v>5768331.5</v>
      </c>
    </row>
    <row r="75" spans="1:6" ht="24.75" customHeight="1">
      <c r="A75" s="5" t="s">
        <v>99</v>
      </c>
      <c r="B75" s="5" t="s">
        <v>100</v>
      </c>
      <c r="C75" s="6">
        <v>8977603.74</v>
      </c>
      <c r="D75" s="6">
        <v>1000000</v>
      </c>
      <c r="E75" s="6"/>
      <c r="F75" s="6">
        <f t="shared" si="2"/>
        <v>7977603.74</v>
      </c>
    </row>
    <row r="76" spans="1:6" ht="30" customHeight="1">
      <c r="A76" s="5" t="s">
        <v>102</v>
      </c>
      <c r="B76" s="5" t="s">
        <v>103</v>
      </c>
      <c r="C76" s="6">
        <v>6037844.51</v>
      </c>
      <c r="D76" s="6">
        <v>268050</v>
      </c>
      <c r="E76" s="6"/>
      <c r="F76" s="6">
        <f t="shared" si="2"/>
        <v>5769794.51</v>
      </c>
    </row>
    <row r="77" spans="1:6" ht="15" customHeight="1">
      <c r="A77" s="5" t="s">
        <v>101</v>
      </c>
      <c r="B77" s="5" t="s">
        <v>92</v>
      </c>
      <c r="C77" s="6">
        <v>42067352.1</v>
      </c>
      <c r="D77" s="6"/>
      <c r="E77" s="6">
        <v>4768050</v>
      </c>
      <c r="F77" s="6">
        <f t="shared" si="2"/>
        <v>46835402.1</v>
      </c>
    </row>
    <row r="78" spans="1:7" ht="15" customHeight="1">
      <c r="A78" s="33"/>
      <c r="B78" s="33"/>
      <c r="C78" s="10">
        <f>SUM(C72:C77)</f>
        <v>82240494.28</v>
      </c>
      <c r="D78" s="10">
        <f>SUM(D72:D77)</f>
        <v>4768050</v>
      </c>
      <c r="E78" s="10">
        <f>SUM(E72:E77)</f>
        <v>4768050</v>
      </c>
      <c r="F78" s="10">
        <f>SUM(F72:F77)</f>
        <v>82240494.28</v>
      </c>
      <c r="G78" s="13"/>
    </row>
    <row r="79" spans="1:6" ht="15" customHeight="1">
      <c r="A79" s="7"/>
      <c r="B79" s="8"/>
      <c r="C79" s="8"/>
      <c r="D79" s="8"/>
      <c r="E79" s="8"/>
      <c r="F79" s="8"/>
    </row>
    <row r="80" spans="1:6" ht="15" customHeight="1">
      <c r="A80" s="31" t="s">
        <v>10</v>
      </c>
      <c r="B80" s="31"/>
      <c r="C80" s="31"/>
      <c r="D80" s="31"/>
      <c r="E80" s="31"/>
      <c r="F80" s="31"/>
    </row>
    <row r="81" spans="1:6" ht="40.5" customHeight="1">
      <c r="A81" s="32" t="s">
        <v>104</v>
      </c>
      <c r="B81" s="32"/>
      <c r="C81" s="32"/>
      <c r="D81" s="32"/>
      <c r="E81" s="32"/>
      <c r="F81" s="32"/>
    </row>
    <row r="82" spans="1:6" ht="27.75" customHeight="1">
      <c r="A82" s="1" t="s">
        <v>11</v>
      </c>
      <c r="B82" s="1" t="s">
        <v>2</v>
      </c>
      <c r="C82" s="1" t="s">
        <v>3</v>
      </c>
      <c r="D82" s="1" t="s">
        <v>4</v>
      </c>
      <c r="E82" s="1" t="s">
        <v>5</v>
      </c>
      <c r="F82" s="1" t="s">
        <v>6</v>
      </c>
    </row>
    <row r="83" spans="1:6" ht="15" customHeight="1">
      <c r="A83" s="2" t="s">
        <v>17</v>
      </c>
      <c r="B83" s="3"/>
      <c r="C83" s="3"/>
      <c r="D83" s="3"/>
      <c r="E83" s="3"/>
      <c r="F83" s="4"/>
    </row>
    <row r="84" spans="1:6" ht="15" customHeight="1">
      <c r="A84" s="5" t="s">
        <v>105</v>
      </c>
      <c r="B84" s="5" t="s">
        <v>106</v>
      </c>
      <c r="C84" s="6">
        <v>2963242.02</v>
      </c>
      <c r="D84" s="6">
        <v>2963242.02</v>
      </c>
      <c r="E84" s="6"/>
      <c r="F84" s="6">
        <f>+C84-D84+E84</f>
        <v>0</v>
      </c>
    </row>
    <row r="85" spans="1:6" ht="15" customHeight="1">
      <c r="A85" s="5" t="s">
        <v>108</v>
      </c>
      <c r="B85" s="5" t="s">
        <v>94</v>
      </c>
      <c r="C85" s="6">
        <v>6620186.41</v>
      </c>
      <c r="D85" s="6">
        <v>291757.98</v>
      </c>
      <c r="E85" s="6"/>
      <c r="F85" s="6">
        <f>+C85-D85+E85</f>
        <v>6328428.43</v>
      </c>
    </row>
    <row r="86" spans="1:6" ht="15" customHeight="1">
      <c r="A86" s="5" t="s">
        <v>107</v>
      </c>
      <c r="B86" s="5" t="s">
        <v>92</v>
      </c>
      <c r="C86" s="6">
        <v>9302488.68</v>
      </c>
      <c r="D86" s="6"/>
      <c r="E86" s="6">
        <v>3255000</v>
      </c>
      <c r="F86" s="6">
        <f>+C86-D86+E86</f>
        <v>12557488.68</v>
      </c>
    </row>
    <row r="87" spans="1:7" ht="15" customHeight="1">
      <c r="A87" s="33"/>
      <c r="B87" s="33"/>
      <c r="C87" s="10">
        <f>SUM(C84:C86)</f>
        <v>18885917.11</v>
      </c>
      <c r="D87" s="10">
        <f>SUM(D84:D86)</f>
        <v>3255000</v>
      </c>
      <c r="E87" s="10">
        <f>SUM(E84:E86)</f>
        <v>3255000</v>
      </c>
      <c r="F87" s="10">
        <f>SUM(F84:F86)</f>
        <v>18885917.11</v>
      </c>
      <c r="G87" s="13"/>
    </row>
    <row r="88" spans="1:6" ht="15" customHeight="1">
      <c r="A88" s="7"/>
      <c r="B88" s="8"/>
      <c r="C88" s="8"/>
      <c r="D88" s="8"/>
      <c r="E88" s="8"/>
      <c r="F88" s="8"/>
    </row>
    <row r="89" spans="1:6" ht="15" customHeight="1">
      <c r="A89" s="31" t="s">
        <v>10</v>
      </c>
      <c r="B89" s="31"/>
      <c r="C89" s="31"/>
      <c r="D89" s="31"/>
      <c r="E89" s="31"/>
      <c r="F89" s="31"/>
    </row>
    <row r="90" spans="1:6" ht="32.25" customHeight="1">
      <c r="A90" s="32" t="s">
        <v>109</v>
      </c>
      <c r="B90" s="32"/>
      <c r="C90" s="32"/>
      <c r="D90" s="32"/>
      <c r="E90" s="32"/>
      <c r="F90" s="32"/>
    </row>
    <row r="91" spans="1:6" ht="28.5" customHeight="1">
      <c r="A91" s="1" t="s">
        <v>11</v>
      </c>
      <c r="B91" s="1" t="s">
        <v>2</v>
      </c>
      <c r="C91" s="1" t="s">
        <v>3</v>
      </c>
      <c r="D91" s="1" t="s">
        <v>4</v>
      </c>
      <c r="E91" s="1" t="s">
        <v>5</v>
      </c>
      <c r="F91" s="1" t="s">
        <v>6</v>
      </c>
    </row>
    <row r="92" spans="1:6" ht="15" customHeight="1">
      <c r="A92" s="28" t="s">
        <v>18</v>
      </c>
      <c r="B92" s="3"/>
      <c r="C92" s="3"/>
      <c r="D92" s="3"/>
      <c r="E92" s="3"/>
      <c r="F92" s="4"/>
    </row>
    <row r="93" spans="1:6" ht="15" customHeight="1">
      <c r="A93" s="5" t="s">
        <v>110</v>
      </c>
      <c r="B93" s="5" t="s">
        <v>92</v>
      </c>
      <c r="C93" s="6">
        <v>34378355.85</v>
      </c>
      <c r="D93" s="6">
        <v>1288345.57</v>
      </c>
      <c r="E93" s="6"/>
      <c r="F93" s="6">
        <f>+C93-D93+E93</f>
        <v>33090010.28</v>
      </c>
    </row>
    <row r="94" spans="1:6" ht="27.75" customHeight="1">
      <c r="A94" s="5" t="s">
        <v>380</v>
      </c>
      <c r="B94" s="5" t="s">
        <v>111</v>
      </c>
      <c r="C94" s="6">
        <v>5246595.97</v>
      </c>
      <c r="D94" s="6"/>
      <c r="E94" s="6">
        <v>1288345.57</v>
      </c>
      <c r="F94" s="6">
        <f>+C94-D94+E94</f>
        <v>6534941.54</v>
      </c>
    </row>
    <row r="95" spans="1:6" ht="15" customHeight="1">
      <c r="A95" s="33"/>
      <c r="B95" s="33"/>
      <c r="C95" s="10">
        <f>SUM(C93:C94)</f>
        <v>39624951.82</v>
      </c>
      <c r="D95" s="10">
        <f>SUM(D93:D94)</f>
        <v>1288345.57</v>
      </c>
      <c r="E95" s="10">
        <f>SUM(E93:E94)</f>
        <v>1288345.57</v>
      </c>
      <c r="F95" s="10">
        <f>SUM(F93:F94)</f>
        <v>39624951.82</v>
      </c>
    </row>
    <row r="96" spans="1:6" ht="15" customHeight="1">
      <c r="A96" s="7"/>
      <c r="B96" s="8"/>
      <c r="C96" s="8"/>
      <c r="D96" s="8"/>
      <c r="E96" s="8"/>
      <c r="F96" s="8"/>
    </row>
    <row r="97" spans="1:6" ht="15" customHeight="1">
      <c r="A97" s="31" t="s">
        <v>10</v>
      </c>
      <c r="B97" s="31"/>
      <c r="C97" s="31"/>
      <c r="D97" s="31"/>
      <c r="E97" s="31"/>
      <c r="F97" s="31"/>
    </row>
    <row r="98" spans="1:6" ht="38.25" customHeight="1">
      <c r="A98" s="32" t="s">
        <v>357</v>
      </c>
      <c r="B98" s="32"/>
      <c r="C98" s="32"/>
      <c r="D98" s="32"/>
      <c r="E98" s="32"/>
      <c r="F98" s="32"/>
    </row>
    <row r="99" spans="1:6" ht="25.5">
      <c r="A99" s="1" t="s">
        <v>11</v>
      </c>
      <c r="B99" s="1" t="s">
        <v>2</v>
      </c>
      <c r="C99" s="1" t="s">
        <v>3</v>
      </c>
      <c r="D99" s="1" t="s">
        <v>4</v>
      </c>
      <c r="E99" s="1" t="s">
        <v>5</v>
      </c>
      <c r="F99" s="1" t="s">
        <v>6</v>
      </c>
    </row>
    <row r="100" spans="1:6" ht="12.75">
      <c r="A100" s="2" t="s">
        <v>19</v>
      </c>
      <c r="B100" s="3"/>
      <c r="C100" s="3"/>
      <c r="D100" s="3"/>
      <c r="E100" s="3"/>
      <c r="F100" s="4"/>
    </row>
    <row r="101" spans="1:6" ht="12.75">
      <c r="A101" s="5" t="s">
        <v>112</v>
      </c>
      <c r="B101" s="5" t="s">
        <v>92</v>
      </c>
      <c r="C101" s="6">
        <v>10157592.41</v>
      </c>
      <c r="D101" s="6">
        <v>651775</v>
      </c>
      <c r="E101" s="6"/>
      <c r="F101" s="6">
        <f>+C101-D101+E101</f>
        <v>9505817.41</v>
      </c>
    </row>
    <row r="102" spans="1:6" ht="12.75">
      <c r="A102" s="5" t="s">
        <v>391</v>
      </c>
      <c r="B102" s="5" t="s">
        <v>360</v>
      </c>
      <c r="C102" s="6">
        <v>2505230.77</v>
      </c>
      <c r="D102" s="6"/>
      <c r="E102" s="6">
        <v>651775</v>
      </c>
      <c r="F102" s="6">
        <f>+C102-D102+E102</f>
        <v>3157005.77</v>
      </c>
    </row>
    <row r="103" spans="1:6" ht="12.75">
      <c r="A103" s="33"/>
      <c r="B103" s="33"/>
      <c r="C103" s="10">
        <f>SUM(C101:C102)</f>
        <v>12662823.18</v>
      </c>
      <c r="D103" s="10">
        <f>SUM(D101:D102)</f>
        <v>651775</v>
      </c>
      <c r="E103" s="10">
        <f>SUM(E101:E102)</f>
        <v>651775</v>
      </c>
      <c r="F103" s="10">
        <f>SUM(F101:F102)</f>
        <v>12662823.18</v>
      </c>
    </row>
    <row r="104" spans="1:6" ht="12.75">
      <c r="A104" s="7"/>
      <c r="B104" s="8"/>
      <c r="C104" s="8"/>
      <c r="D104" s="8"/>
      <c r="E104" s="8"/>
      <c r="F104" s="8"/>
    </row>
    <row r="105" spans="1:6" ht="12.75">
      <c r="A105" s="31" t="s">
        <v>10</v>
      </c>
      <c r="B105" s="31"/>
      <c r="C105" s="31"/>
      <c r="D105" s="31"/>
      <c r="E105" s="31"/>
      <c r="F105" s="31"/>
    </row>
    <row r="106" spans="1:6" ht="48.75" customHeight="1">
      <c r="A106" s="32" t="s">
        <v>113</v>
      </c>
      <c r="B106" s="32"/>
      <c r="C106" s="32"/>
      <c r="D106" s="32"/>
      <c r="E106" s="32"/>
      <c r="F106" s="32"/>
    </row>
    <row r="107" spans="1:6" ht="25.5">
      <c r="A107" s="1" t="s">
        <v>11</v>
      </c>
      <c r="B107" s="1" t="s">
        <v>2</v>
      </c>
      <c r="C107" s="1" t="s">
        <v>3</v>
      </c>
      <c r="D107" s="1" t="s">
        <v>4</v>
      </c>
      <c r="E107" s="1" t="s">
        <v>5</v>
      </c>
      <c r="F107" s="1" t="s">
        <v>6</v>
      </c>
    </row>
    <row r="108" spans="1:6" ht="12" customHeight="1">
      <c r="A108" s="2" t="s">
        <v>20</v>
      </c>
      <c r="B108" s="3"/>
      <c r="C108" s="3"/>
      <c r="D108" s="3"/>
      <c r="E108" s="3"/>
      <c r="F108" s="4"/>
    </row>
    <row r="109" spans="1:6" ht="12.75">
      <c r="A109" s="5" t="s">
        <v>133</v>
      </c>
      <c r="B109" s="5" t="s">
        <v>131</v>
      </c>
      <c r="C109" s="6">
        <v>3000000</v>
      </c>
      <c r="D109" s="6">
        <v>3000000</v>
      </c>
      <c r="E109" s="6"/>
      <c r="F109" s="6">
        <f aca="true" t="shared" si="3" ref="F109:F118">+C109-D109+E109</f>
        <v>0</v>
      </c>
    </row>
    <row r="110" spans="1:6" ht="12.75">
      <c r="A110" s="5" t="s">
        <v>132</v>
      </c>
      <c r="B110" s="5" t="s">
        <v>131</v>
      </c>
      <c r="C110" s="6">
        <v>5000000</v>
      </c>
      <c r="D110" s="6">
        <v>5000000</v>
      </c>
      <c r="E110" s="6"/>
      <c r="F110" s="6">
        <f t="shared" si="3"/>
        <v>0</v>
      </c>
    </row>
    <row r="111" spans="1:6" ht="27.75" customHeight="1">
      <c r="A111" s="5" t="s">
        <v>134</v>
      </c>
      <c r="B111" s="5" t="s">
        <v>103</v>
      </c>
      <c r="C111" s="6">
        <v>7278694.49</v>
      </c>
      <c r="D111" s="6">
        <f>2000000-295414.86</f>
        <v>1704585.1400000001</v>
      </c>
      <c r="E111" s="6"/>
      <c r="F111" s="6">
        <f t="shared" si="3"/>
        <v>5574109.35</v>
      </c>
    </row>
    <row r="112" spans="1:6" ht="27.75" customHeight="1">
      <c r="A112" s="5" t="s">
        <v>139</v>
      </c>
      <c r="B112" s="5" t="s">
        <v>140</v>
      </c>
      <c r="C112" s="6">
        <v>3000000</v>
      </c>
      <c r="D112" s="6">
        <v>1500000</v>
      </c>
      <c r="E112" s="6"/>
      <c r="F112" s="6">
        <f t="shared" si="3"/>
        <v>1500000</v>
      </c>
    </row>
    <row r="113" spans="1:6" ht="27.75" customHeight="1">
      <c r="A113" s="5" t="s">
        <v>136</v>
      </c>
      <c r="B113" s="5" t="s">
        <v>79</v>
      </c>
      <c r="C113" s="6">
        <v>974800</v>
      </c>
      <c r="D113" s="6">
        <v>500000</v>
      </c>
      <c r="E113" s="6"/>
      <c r="F113" s="6">
        <f t="shared" si="3"/>
        <v>474800</v>
      </c>
    </row>
    <row r="114" spans="1:6" ht="27.75" customHeight="1">
      <c r="A114" s="5" t="s">
        <v>137</v>
      </c>
      <c r="B114" s="5" t="s">
        <v>138</v>
      </c>
      <c r="C114" s="6">
        <v>1000000</v>
      </c>
      <c r="D114" s="6">
        <v>500000</v>
      </c>
      <c r="E114" s="6"/>
      <c r="F114" s="6">
        <f t="shared" si="3"/>
        <v>500000</v>
      </c>
    </row>
    <row r="115" spans="1:6" ht="27.75" customHeight="1">
      <c r="A115" s="5" t="s">
        <v>392</v>
      </c>
      <c r="B115" s="5" t="s">
        <v>135</v>
      </c>
      <c r="C115" s="6">
        <v>1500000</v>
      </c>
      <c r="D115" s="6">
        <v>750000</v>
      </c>
      <c r="E115" s="6"/>
      <c r="F115" s="6">
        <f t="shared" si="3"/>
        <v>750000</v>
      </c>
    </row>
    <row r="116" spans="1:6" ht="27.75" customHeight="1">
      <c r="A116" s="5" t="s">
        <v>142</v>
      </c>
      <c r="B116" s="5" t="s">
        <v>92</v>
      </c>
      <c r="C116" s="6">
        <v>42078648.6</v>
      </c>
      <c r="D116" s="6"/>
      <c r="E116" s="6">
        <v>9992489.86</v>
      </c>
      <c r="F116" s="6">
        <f t="shared" si="3"/>
        <v>52071138.46</v>
      </c>
    </row>
    <row r="117" spans="1:6" ht="27.75" customHeight="1">
      <c r="A117" s="14" t="s">
        <v>143</v>
      </c>
      <c r="B117" s="5" t="s">
        <v>100</v>
      </c>
      <c r="C117" s="6">
        <v>7491228.27</v>
      </c>
      <c r="D117" s="6"/>
      <c r="E117" s="6">
        <v>1000000</v>
      </c>
      <c r="F117" s="6">
        <f t="shared" si="3"/>
        <v>8491228.27</v>
      </c>
    </row>
    <row r="118" spans="1:6" ht="22.5" customHeight="1">
      <c r="A118" s="5" t="s">
        <v>141</v>
      </c>
      <c r="B118" s="5" t="s">
        <v>111</v>
      </c>
      <c r="C118" s="6">
        <v>20902959.62</v>
      </c>
      <c r="D118" s="6"/>
      <c r="E118" s="6">
        <v>1962095.28</v>
      </c>
      <c r="F118" s="6">
        <f t="shared" si="3"/>
        <v>22865054.900000002</v>
      </c>
    </row>
    <row r="119" spans="1:7" ht="12.75">
      <c r="A119" s="33"/>
      <c r="B119" s="33"/>
      <c r="C119" s="10">
        <f>SUM(C109:C118)</f>
        <v>92226330.98</v>
      </c>
      <c r="D119" s="10">
        <f>SUM(D109:D118)</f>
        <v>12954585.14</v>
      </c>
      <c r="E119" s="10">
        <f>SUM(E109:E118)</f>
        <v>12954585.139999999</v>
      </c>
      <c r="F119" s="10">
        <f>SUM(F109:F118)</f>
        <v>92226330.98</v>
      </c>
      <c r="G119" s="13"/>
    </row>
    <row r="120" spans="1:6" ht="12.75">
      <c r="A120" s="7"/>
      <c r="B120" s="8"/>
      <c r="C120" s="8"/>
      <c r="D120" s="8"/>
      <c r="E120" s="8"/>
      <c r="F120" s="8"/>
    </row>
    <row r="121" spans="1:6" ht="12.75">
      <c r="A121" s="31" t="s">
        <v>10</v>
      </c>
      <c r="B121" s="31"/>
      <c r="C121" s="31"/>
      <c r="D121" s="31"/>
      <c r="E121" s="31"/>
      <c r="F121" s="31"/>
    </row>
    <row r="122" spans="1:6" ht="46.5" customHeight="1">
      <c r="A122" s="32" t="s">
        <v>144</v>
      </c>
      <c r="B122" s="32"/>
      <c r="C122" s="32"/>
      <c r="D122" s="32"/>
      <c r="E122" s="32"/>
      <c r="F122" s="32"/>
    </row>
    <row r="123" spans="1:6" ht="25.5">
      <c r="A123" s="1" t="s">
        <v>11</v>
      </c>
      <c r="B123" s="1" t="s">
        <v>2</v>
      </c>
      <c r="C123" s="1" t="s">
        <v>3</v>
      </c>
      <c r="D123" s="1" t="s">
        <v>4</v>
      </c>
      <c r="E123" s="1" t="s">
        <v>5</v>
      </c>
      <c r="F123" s="1" t="s">
        <v>6</v>
      </c>
    </row>
    <row r="124" spans="1:6" ht="12.75">
      <c r="A124" s="2" t="s">
        <v>21</v>
      </c>
      <c r="B124" s="3"/>
      <c r="C124" s="3"/>
      <c r="D124" s="3"/>
      <c r="E124" s="3"/>
      <c r="F124" s="4"/>
    </row>
    <row r="125" spans="1:6" ht="12.75">
      <c r="A125" s="5" t="s">
        <v>145</v>
      </c>
      <c r="B125" s="5" t="s">
        <v>122</v>
      </c>
      <c r="C125" s="6">
        <v>51890601.72</v>
      </c>
      <c r="D125" s="6">
        <v>3000000</v>
      </c>
      <c r="E125" s="6"/>
      <c r="F125" s="6">
        <f>+C125-D125+E125</f>
        <v>48890601.72</v>
      </c>
    </row>
    <row r="126" spans="1:6" ht="12.75">
      <c r="A126" s="5" t="s">
        <v>146</v>
      </c>
      <c r="B126" s="5" t="s">
        <v>91</v>
      </c>
      <c r="C126" s="6">
        <v>16414230.66</v>
      </c>
      <c r="D126" s="6">
        <v>1500000</v>
      </c>
      <c r="E126" s="6"/>
      <c r="F126" s="6">
        <f aca="true" t="shared" si="4" ref="F126:F137">+C126-D126+E126</f>
        <v>14914230.66</v>
      </c>
    </row>
    <row r="127" spans="1:6" ht="12.75">
      <c r="A127" s="5" t="s">
        <v>149</v>
      </c>
      <c r="B127" s="5" t="s">
        <v>94</v>
      </c>
      <c r="C127" s="6">
        <v>5959113.43</v>
      </c>
      <c r="D127" s="6">
        <v>500000</v>
      </c>
      <c r="E127" s="6"/>
      <c r="F127" s="6">
        <f t="shared" si="4"/>
        <v>5459113.43</v>
      </c>
    </row>
    <row r="128" spans="1:6" ht="25.5">
      <c r="A128" s="5" t="s">
        <v>148</v>
      </c>
      <c r="B128" s="5" t="s">
        <v>100</v>
      </c>
      <c r="C128" s="6">
        <v>7698948.01</v>
      </c>
      <c r="D128" s="6">
        <v>600000</v>
      </c>
      <c r="E128" s="6"/>
      <c r="F128" s="6">
        <f t="shared" si="4"/>
        <v>7098948.01</v>
      </c>
    </row>
    <row r="129" spans="1:6" ht="25.5">
      <c r="A129" s="5" t="s">
        <v>147</v>
      </c>
      <c r="B129" s="5" t="s">
        <v>103</v>
      </c>
      <c r="C129" s="6">
        <v>5355849.77</v>
      </c>
      <c r="D129" s="6">
        <v>1000000</v>
      </c>
      <c r="E129" s="6"/>
      <c r="F129" s="6">
        <f t="shared" si="4"/>
        <v>4355849.77</v>
      </c>
    </row>
    <row r="130" spans="1:6" ht="14.25" customHeight="1">
      <c r="A130" s="5" t="s">
        <v>152</v>
      </c>
      <c r="B130" s="5" t="s">
        <v>79</v>
      </c>
      <c r="C130" s="6">
        <v>200000</v>
      </c>
      <c r="D130" s="6">
        <v>100000</v>
      </c>
      <c r="E130" s="6"/>
      <c r="F130" s="6">
        <f t="shared" si="4"/>
        <v>100000</v>
      </c>
    </row>
    <row r="131" spans="1:6" ht="14.25" customHeight="1">
      <c r="A131" s="5" t="s">
        <v>153</v>
      </c>
      <c r="B131" s="5" t="s">
        <v>76</v>
      </c>
      <c r="C131" s="6">
        <v>2476754</v>
      </c>
      <c r="D131" s="6">
        <v>700000</v>
      </c>
      <c r="E131" s="6"/>
      <c r="F131" s="6">
        <f t="shared" si="4"/>
        <v>1776754</v>
      </c>
    </row>
    <row r="132" spans="1:6" ht="12.75">
      <c r="A132" s="5" t="s">
        <v>150</v>
      </c>
      <c r="B132" s="5" t="s">
        <v>151</v>
      </c>
      <c r="C132" s="6">
        <v>7208105.73</v>
      </c>
      <c r="D132" s="6">
        <v>5100000</v>
      </c>
      <c r="E132" s="6"/>
      <c r="F132" s="6">
        <f t="shared" si="4"/>
        <v>2108105.7300000004</v>
      </c>
    </row>
    <row r="133" spans="1:6" ht="12.75">
      <c r="A133" s="5" t="s">
        <v>154</v>
      </c>
      <c r="B133" s="5" t="s">
        <v>155</v>
      </c>
      <c r="C133" s="6">
        <v>2523710</v>
      </c>
      <c r="D133" s="6">
        <v>1500000</v>
      </c>
      <c r="E133" s="6"/>
      <c r="F133" s="6">
        <f t="shared" si="4"/>
        <v>1023710</v>
      </c>
    </row>
    <row r="134" spans="1:6" ht="12.75">
      <c r="A134" s="5" t="s">
        <v>120</v>
      </c>
      <c r="B134" s="5" t="s">
        <v>122</v>
      </c>
      <c r="C134" s="6">
        <f>+F354</f>
        <v>16619763.55</v>
      </c>
      <c r="D134" s="6">
        <v>2000000</v>
      </c>
      <c r="E134" s="6"/>
      <c r="F134" s="6">
        <f t="shared" si="4"/>
        <v>14619763.55</v>
      </c>
    </row>
    <row r="135" spans="1:6" ht="12.75">
      <c r="A135" s="5" t="s">
        <v>245</v>
      </c>
      <c r="B135" s="5" t="s">
        <v>246</v>
      </c>
      <c r="C135" s="6">
        <v>0</v>
      </c>
      <c r="D135" s="6"/>
      <c r="E135" s="6">
        <v>6000000</v>
      </c>
      <c r="F135" s="6">
        <f t="shared" si="4"/>
        <v>6000000</v>
      </c>
    </row>
    <row r="136" spans="1:6" ht="12.75">
      <c r="A136" s="5" t="s">
        <v>156</v>
      </c>
      <c r="B136" s="5" t="s">
        <v>157</v>
      </c>
      <c r="C136" s="6">
        <v>2252895</v>
      </c>
      <c r="D136" s="6"/>
      <c r="E136" s="6">
        <v>5000000</v>
      </c>
      <c r="F136" s="6">
        <f t="shared" si="4"/>
        <v>7252895</v>
      </c>
    </row>
    <row r="137" spans="1:6" ht="12.75">
      <c r="A137" s="5" t="s">
        <v>158</v>
      </c>
      <c r="B137" s="5" t="s">
        <v>159</v>
      </c>
      <c r="C137" s="6">
        <v>0</v>
      </c>
      <c r="D137" s="6"/>
      <c r="E137" s="6">
        <v>5000000</v>
      </c>
      <c r="F137" s="6">
        <f t="shared" si="4"/>
        <v>5000000</v>
      </c>
    </row>
    <row r="138" spans="1:6" ht="12.75">
      <c r="A138" s="29"/>
      <c r="B138" s="30"/>
      <c r="C138" s="10">
        <f>SUM(C125:C137)</f>
        <v>118599971.87</v>
      </c>
      <c r="D138" s="10">
        <f>SUM(D125:D137)</f>
        <v>16000000</v>
      </c>
      <c r="E138" s="10">
        <f>SUM(E125:E137)</f>
        <v>16000000</v>
      </c>
      <c r="F138" s="10">
        <f>SUM(F125:F137)</f>
        <v>118599971.87</v>
      </c>
    </row>
    <row r="139" spans="1:6" ht="12.75">
      <c r="A139" s="7"/>
      <c r="B139" s="8"/>
      <c r="C139" s="8"/>
      <c r="D139" s="8"/>
      <c r="E139" s="8"/>
      <c r="F139" s="8"/>
    </row>
    <row r="140" spans="1:6" ht="12.75" customHeight="1">
      <c r="A140" s="31" t="s">
        <v>10</v>
      </c>
      <c r="B140" s="31"/>
      <c r="C140" s="31"/>
      <c r="D140" s="31"/>
      <c r="E140" s="31"/>
      <c r="F140" s="31"/>
    </row>
    <row r="141" spans="1:6" ht="42" customHeight="1">
      <c r="A141" s="32" t="s">
        <v>358</v>
      </c>
      <c r="B141" s="32"/>
      <c r="C141" s="32"/>
      <c r="D141" s="32"/>
      <c r="E141" s="32"/>
      <c r="F141" s="32"/>
    </row>
    <row r="142" spans="1:6" ht="25.5">
      <c r="A142" s="1" t="s">
        <v>11</v>
      </c>
      <c r="B142" s="1" t="s">
        <v>2</v>
      </c>
      <c r="C142" s="1" t="s">
        <v>3</v>
      </c>
      <c r="D142" s="1" t="s">
        <v>4</v>
      </c>
      <c r="E142" s="1" t="s">
        <v>5</v>
      </c>
      <c r="F142" s="1" t="s">
        <v>6</v>
      </c>
    </row>
    <row r="143" spans="1:6" ht="12.75">
      <c r="A143" s="2" t="s">
        <v>26</v>
      </c>
      <c r="B143" s="3"/>
      <c r="C143" s="3"/>
      <c r="D143" s="3"/>
      <c r="E143" s="3"/>
      <c r="F143" s="4"/>
    </row>
    <row r="144" spans="1:6" ht="15" customHeight="1">
      <c r="A144" s="5" t="s">
        <v>160</v>
      </c>
      <c r="B144" s="5" t="s">
        <v>151</v>
      </c>
      <c r="C144" s="6">
        <v>19596228.5</v>
      </c>
      <c r="D144" s="6">
        <v>10000000</v>
      </c>
      <c r="E144" s="6"/>
      <c r="F144" s="6">
        <f>+C144-D144+E144</f>
        <v>9596228.5</v>
      </c>
    </row>
    <row r="145" spans="1:6" ht="15" customHeight="1">
      <c r="A145" s="5" t="s">
        <v>161</v>
      </c>
      <c r="B145" s="5" t="s">
        <v>159</v>
      </c>
      <c r="C145" s="6">
        <v>24118805</v>
      </c>
      <c r="D145" s="6"/>
      <c r="E145" s="6">
        <v>10000000</v>
      </c>
      <c r="F145" s="6">
        <f>+C145-D145+E145</f>
        <v>34118805</v>
      </c>
    </row>
    <row r="146" spans="1:6" ht="12.75">
      <c r="A146" s="29"/>
      <c r="B146" s="30"/>
      <c r="C146" s="10">
        <f>SUM(C144:C145)</f>
        <v>43715033.5</v>
      </c>
      <c r="D146" s="10">
        <f>SUM(D144:D145)</f>
        <v>10000000</v>
      </c>
      <c r="E146" s="10">
        <f>SUM(E144:E145)</f>
        <v>10000000</v>
      </c>
      <c r="F146" s="10">
        <f>SUM(F144:F145)</f>
        <v>43715033.5</v>
      </c>
    </row>
    <row r="147" spans="1:6" ht="12.75">
      <c r="A147" s="7"/>
      <c r="B147" s="8"/>
      <c r="C147" s="8"/>
      <c r="D147" s="8"/>
      <c r="E147" s="8"/>
      <c r="F147" s="8"/>
    </row>
    <row r="148" spans="1:6" ht="12" customHeight="1">
      <c r="A148" s="31" t="s">
        <v>10</v>
      </c>
      <c r="B148" s="31"/>
      <c r="C148" s="31"/>
      <c r="D148" s="31"/>
      <c r="E148" s="31"/>
      <c r="F148" s="31"/>
    </row>
    <row r="149" spans="1:6" ht="38.25" customHeight="1">
      <c r="A149" s="32" t="s">
        <v>162</v>
      </c>
      <c r="B149" s="32"/>
      <c r="C149" s="32"/>
      <c r="D149" s="32"/>
      <c r="E149" s="32"/>
      <c r="F149" s="32"/>
    </row>
    <row r="150" spans="1:6" ht="25.5">
      <c r="A150" s="1" t="s">
        <v>11</v>
      </c>
      <c r="B150" s="1" t="s">
        <v>2</v>
      </c>
      <c r="C150" s="1" t="s">
        <v>3</v>
      </c>
      <c r="D150" s="1" t="s">
        <v>4</v>
      </c>
      <c r="E150" s="1" t="s">
        <v>5</v>
      </c>
      <c r="F150" s="1" t="s">
        <v>6</v>
      </c>
    </row>
    <row r="151" spans="1:6" ht="12.75">
      <c r="A151" s="2" t="s">
        <v>22</v>
      </c>
      <c r="B151" s="3"/>
      <c r="C151" s="3"/>
      <c r="D151" s="3"/>
      <c r="E151" s="3"/>
      <c r="F151" s="4"/>
    </row>
    <row r="152" spans="1:6" ht="29.25" customHeight="1">
      <c r="A152" s="5" t="s">
        <v>174</v>
      </c>
      <c r="B152" s="5" t="s">
        <v>175</v>
      </c>
      <c r="C152" s="6">
        <v>90000000</v>
      </c>
      <c r="D152" s="6">
        <v>90000000</v>
      </c>
      <c r="E152" s="6"/>
      <c r="F152" s="6">
        <f>+C152-D152+E152</f>
        <v>0</v>
      </c>
    </row>
    <row r="153" spans="1:6" ht="35.25" customHeight="1">
      <c r="A153" s="5" t="s">
        <v>393</v>
      </c>
      <c r="B153" s="5" t="s">
        <v>176</v>
      </c>
      <c r="C153" s="6">
        <v>0</v>
      </c>
      <c r="D153" s="6"/>
      <c r="E153" s="6">
        <v>90000000</v>
      </c>
      <c r="F153" s="6">
        <f>+C153-D153+E153</f>
        <v>90000000</v>
      </c>
    </row>
    <row r="154" spans="1:6" ht="12.75">
      <c r="A154" s="29"/>
      <c r="B154" s="30"/>
      <c r="C154" s="10">
        <f>SUM(C152:C153)</f>
        <v>90000000</v>
      </c>
      <c r="D154" s="10">
        <f>SUM(D152:D153)</f>
        <v>90000000</v>
      </c>
      <c r="E154" s="10">
        <f>SUM(E152:E153)</f>
        <v>90000000</v>
      </c>
      <c r="F154" s="10">
        <f>SUM(F152:F153)</f>
        <v>90000000</v>
      </c>
    </row>
    <row r="155" spans="1:6" ht="12.75">
      <c r="A155" s="7"/>
      <c r="B155" s="8"/>
      <c r="C155" s="8"/>
      <c r="D155" s="8"/>
      <c r="E155" s="8"/>
      <c r="F155" s="8"/>
    </row>
    <row r="156" spans="1:6" ht="12.75">
      <c r="A156" s="31" t="s">
        <v>10</v>
      </c>
      <c r="B156" s="31"/>
      <c r="C156" s="31"/>
      <c r="D156" s="31"/>
      <c r="E156" s="31"/>
      <c r="F156" s="31"/>
    </row>
    <row r="157" spans="1:6" ht="36.75" customHeight="1">
      <c r="A157" s="32" t="s">
        <v>177</v>
      </c>
      <c r="B157" s="32"/>
      <c r="C157" s="32"/>
      <c r="D157" s="32"/>
      <c r="E157" s="32"/>
      <c r="F157" s="32"/>
    </row>
    <row r="158" spans="1:6" ht="25.5">
      <c r="A158" s="1" t="s">
        <v>11</v>
      </c>
      <c r="B158" s="1" t="s">
        <v>2</v>
      </c>
      <c r="C158" s="1" t="s">
        <v>3</v>
      </c>
      <c r="D158" s="1" t="s">
        <v>4</v>
      </c>
      <c r="E158" s="1" t="s">
        <v>5</v>
      </c>
      <c r="F158" s="1" t="s">
        <v>6</v>
      </c>
    </row>
    <row r="159" spans="1:6" ht="12.75">
      <c r="A159" s="2" t="s">
        <v>23</v>
      </c>
      <c r="B159" s="3"/>
      <c r="C159" s="3"/>
      <c r="D159" s="3"/>
      <c r="E159" s="3"/>
      <c r="F159" s="4"/>
    </row>
    <row r="160" spans="1:6" ht="12.75">
      <c r="A160" s="5" t="s">
        <v>178</v>
      </c>
      <c r="B160" s="5" t="s">
        <v>179</v>
      </c>
      <c r="C160" s="6">
        <v>27118000</v>
      </c>
      <c r="D160" s="6">
        <v>23000000</v>
      </c>
      <c r="E160" s="6"/>
      <c r="F160" s="6">
        <f>+C160-D160+E160</f>
        <v>4118000</v>
      </c>
    </row>
    <row r="161" spans="1:6" ht="12.75">
      <c r="A161" s="5" t="s">
        <v>180</v>
      </c>
      <c r="B161" s="5" t="s">
        <v>181</v>
      </c>
      <c r="C161" s="6">
        <v>0</v>
      </c>
      <c r="D161" s="6"/>
      <c r="E161" s="6">
        <v>23000000</v>
      </c>
      <c r="F161" s="6">
        <f>+C161-D161+E161</f>
        <v>23000000</v>
      </c>
    </row>
    <row r="162" spans="1:6" ht="12.75">
      <c r="A162" s="29"/>
      <c r="B162" s="30"/>
      <c r="C162" s="10">
        <f>SUM(C160:C161)</f>
        <v>27118000</v>
      </c>
      <c r="D162" s="10">
        <f>SUM(D160:D161)</f>
        <v>23000000</v>
      </c>
      <c r="E162" s="10">
        <f>SUM(E160:E161)</f>
        <v>23000000</v>
      </c>
      <c r="F162" s="10">
        <f>SUM(F160:F161)</f>
        <v>27118000</v>
      </c>
    </row>
    <row r="163" spans="1:6" ht="12.75">
      <c r="A163" s="7"/>
      <c r="B163" s="8"/>
      <c r="C163" s="8"/>
      <c r="D163" s="8"/>
      <c r="E163" s="8"/>
      <c r="F163" s="8"/>
    </row>
    <row r="164" spans="1:6" ht="12.75">
      <c r="A164" s="31" t="s">
        <v>10</v>
      </c>
      <c r="B164" s="31"/>
      <c r="C164" s="31"/>
      <c r="D164" s="31"/>
      <c r="E164" s="31"/>
      <c r="F164" s="31"/>
    </row>
    <row r="165" spans="1:6" ht="39.75" customHeight="1">
      <c r="A165" s="32" t="s">
        <v>182</v>
      </c>
      <c r="B165" s="32"/>
      <c r="C165" s="32"/>
      <c r="D165" s="32"/>
      <c r="E165" s="32"/>
      <c r="F165" s="32"/>
    </row>
    <row r="166" spans="1:6" ht="12.75">
      <c r="A166" s="9"/>
      <c r="B166" s="9"/>
      <c r="C166" s="9"/>
      <c r="D166" s="9"/>
      <c r="E166" s="9"/>
      <c r="F166" s="9"/>
    </row>
    <row r="167" spans="1:6" ht="25.5">
      <c r="A167" s="1" t="s">
        <v>11</v>
      </c>
      <c r="B167" s="1" t="s">
        <v>2</v>
      </c>
      <c r="C167" s="1" t="s">
        <v>3</v>
      </c>
      <c r="D167" s="1" t="s">
        <v>4</v>
      </c>
      <c r="E167" s="1" t="s">
        <v>5</v>
      </c>
      <c r="F167" s="1" t="s">
        <v>6</v>
      </c>
    </row>
    <row r="168" spans="1:6" ht="12.75">
      <c r="A168" s="2" t="s">
        <v>24</v>
      </c>
      <c r="B168" s="3"/>
      <c r="C168" s="3"/>
      <c r="D168" s="3"/>
      <c r="E168" s="3"/>
      <c r="F168" s="4"/>
    </row>
    <row r="169" spans="1:6" ht="12.75">
      <c r="A169" s="16" t="s">
        <v>183</v>
      </c>
      <c r="B169" s="16" t="s">
        <v>55</v>
      </c>
      <c r="C169" s="21">
        <v>1000000</v>
      </c>
      <c r="D169" s="6">
        <v>1000000</v>
      </c>
      <c r="E169" s="6"/>
      <c r="F169" s="6">
        <f>+C169-D169+E169</f>
        <v>0</v>
      </c>
    </row>
    <row r="170" spans="1:6" ht="12.75">
      <c r="A170" s="16" t="s">
        <v>184</v>
      </c>
      <c r="B170" s="16" t="s">
        <v>203</v>
      </c>
      <c r="C170" s="21">
        <v>5827192</v>
      </c>
      <c r="D170" s="6">
        <v>1732374.75</v>
      </c>
      <c r="E170" s="6"/>
      <c r="F170" s="6">
        <f>+C170-D170+E170</f>
        <v>4094817.25</v>
      </c>
    </row>
    <row r="171" spans="1:6" ht="12.75">
      <c r="A171" s="16" t="s">
        <v>185</v>
      </c>
      <c r="B171" s="16" t="s">
        <v>204</v>
      </c>
      <c r="C171" s="21">
        <v>4497860</v>
      </c>
      <c r="D171" s="6">
        <v>500000</v>
      </c>
      <c r="E171" s="6"/>
      <c r="F171" s="6">
        <f aca="true" t="shared" si="5" ref="F171:F188">+C171-D171+E171</f>
        <v>3997860</v>
      </c>
    </row>
    <row r="172" spans="1:6" ht="12.75">
      <c r="A172" s="16" t="s">
        <v>186</v>
      </c>
      <c r="B172" s="16" t="s">
        <v>205</v>
      </c>
      <c r="C172" s="21">
        <v>633585</v>
      </c>
      <c r="D172" s="6">
        <v>200000</v>
      </c>
      <c r="E172" s="6"/>
      <c r="F172" s="6">
        <f t="shared" si="5"/>
        <v>433585</v>
      </c>
    </row>
    <row r="173" spans="1:6" ht="12.75">
      <c r="A173" s="16" t="s">
        <v>187</v>
      </c>
      <c r="B173" s="16" t="s">
        <v>34</v>
      </c>
      <c r="C173" s="21">
        <v>1121950</v>
      </c>
      <c r="D173" s="6">
        <v>400000</v>
      </c>
      <c r="E173" s="6"/>
      <c r="F173" s="6">
        <f t="shared" si="5"/>
        <v>721950</v>
      </c>
    </row>
    <row r="174" spans="1:6" ht="12.75">
      <c r="A174" s="16" t="s">
        <v>188</v>
      </c>
      <c r="B174" s="16" t="s">
        <v>206</v>
      </c>
      <c r="C174" s="21">
        <v>4196109</v>
      </c>
      <c r="D174" s="6">
        <v>367625.25</v>
      </c>
      <c r="E174" s="6"/>
      <c r="F174" s="6">
        <f t="shared" si="5"/>
        <v>3828483.75</v>
      </c>
    </row>
    <row r="175" spans="1:6" ht="12.75">
      <c r="A175" s="16" t="s">
        <v>388</v>
      </c>
      <c r="B175" s="16" t="s">
        <v>207</v>
      </c>
      <c r="C175" s="21">
        <v>700000</v>
      </c>
      <c r="D175" s="6">
        <v>400000</v>
      </c>
      <c r="E175" s="6"/>
      <c r="F175" s="6">
        <f t="shared" si="5"/>
        <v>300000</v>
      </c>
    </row>
    <row r="176" spans="1:6" ht="12.75">
      <c r="A176" s="16" t="s">
        <v>189</v>
      </c>
      <c r="B176" s="16" t="s">
        <v>389</v>
      </c>
      <c r="C176" s="21">
        <v>2130000</v>
      </c>
      <c r="D176" s="6">
        <v>1000000</v>
      </c>
      <c r="E176" s="6"/>
      <c r="F176" s="6">
        <f t="shared" si="5"/>
        <v>1130000</v>
      </c>
    </row>
    <row r="177" spans="1:6" ht="12.75">
      <c r="A177" s="16" t="s">
        <v>190</v>
      </c>
      <c r="B177" s="16" t="s">
        <v>208</v>
      </c>
      <c r="C177" s="21">
        <v>1000000</v>
      </c>
      <c r="D177" s="6">
        <v>1000000</v>
      </c>
      <c r="E177" s="6"/>
      <c r="F177" s="6">
        <f t="shared" si="5"/>
        <v>0</v>
      </c>
    </row>
    <row r="178" spans="1:6" ht="12.75">
      <c r="A178" s="16" t="s">
        <v>191</v>
      </c>
      <c r="B178" s="16" t="s">
        <v>209</v>
      </c>
      <c r="C178" s="21">
        <v>957244.46</v>
      </c>
      <c r="D178" s="6">
        <v>600000</v>
      </c>
      <c r="E178" s="6"/>
      <c r="F178" s="6">
        <f t="shared" si="5"/>
        <v>357244.45999999996</v>
      </c>
    </row>
    <row r="179" spans="1:6" ht="12.75">
      <c r="A179" s="16" t="s">
        <v>192</v>
      </c>
      <c r="B179" s="16" t="s">
        <v>210</v>
      </c>
      <c r="C179" s="21">
        <v>200000</v>
      </c>
      <c r="D179" s="6">
        <v>200000</v>
      </c>
      <c r="E179" s="6"/>
      <c r="F179" s="6">
        <f t="shared" si="5"/>
        <v>0</v>
      </c>
    </row>
    <row r="180" spans="1:6" ht="12.75">
      <c r="A180" s="17" t="s">
        <v>193</v>
      </c>
      <c r="B180" s="18" t="s">
        <v>211</v>
      </c>
      <c r="C180" s="22">
        <v>300000</v>
      </c>
      <c r="D180" s="6">
        <v>300000</v>
      </c>
      <c r="E180" s="6"/>
      <c r="F180" s="6">
        <f t="shared" si="5"/>
        <v>0</v>
      </c>
    </row>
    <row r="181" spans="1:6" ht="12.75">
      <c r="A181" s="17" t="s">
        <v>194</v>
      </c>
      <c r="B181" s="19" t="s">
        <v>212</v>
      </c>
      <c r="C181" s="22">
        <v>500000</v>
      </c>
      <c r="D181" s="6">
        <v>500000</v>
      </c>
      <c r="E181" s="6"/>
      <c r="F181" s="6">
        <f t="shared" si="5"/>
        <v>0</v>
      </c>
    </row>
    <row r="182" spans="1:6" ht="12.75">
      <c r="A182" s="17" t="s">
        <v>195</v>
      </c>
      <c r="B182" s="19" t="s">
        <v>74</v>
      </c>
      <c r="C182" s="22">
        <v>1000000</v>
      </c>
      <c r="D182" s="6">
        <v>1000000</v>
      </c>
      <c r="E182" s="6"/>
      <c r="F182" s="6">
        <f t="shared" si="5"/>
        <v>0</v>
      </c>
    </row>
    <row r="183" spans="1:6" ht="12.75">
      <c r="A183" s="17" t="s">
        <v>196</v>
      </c>
      <c r="B183" s="19" t="s">
        <v>213</v>
      </c>
      <c r="C183" s="22">
        <v>800000</v>
      </c>
      <c r="D183" s="6">
        <v>300000</v>
      </c>
      <c r="E183" s="6"/>
      <c r="F183" s="6">
        <f t="shared" si="5"/>
        <v>500000</v>
      </c>
    </row>
    <row r="184" spans="1:6" ht="12.75">
      <c r="A184" s="17" t="s">
        <v>197</v>
      </c>
      <c r="B184" s="16" t="s">
        <v>85</v>
      </c>
      <c r="C184" s="22">
        <v>1000000</v>
      </c>
      <c r="D184" s="6">
        <v>1000000</v>
      </c>
      <c r="E184" s="6"/>
      <c r="F184" s="6">
        <f t="shared" si="5"/>
        <v>0</v>
      </c>
    </row>
    <row r="185" spans="1:6" ht="12.75">
      <c r="A185" s="16" t="s">
        <v>198</v>
      </c>
      <c r="B185" s="16" t="s">
        <v>214</v>
      </c>
      <c r="C185" s="21">
        <v>2525876</v>
      </c>
      <c r="D185" s="6"/>
      <c r="E185" s="6">
        <v>1000000</v>
      </c>
      <c r="F185" s="6">
        <f t="shared" si="5"/>
        <v>3525876</v>
      </c>
    </row>
    <row r="186" spans="1:6" ht="12.75">
      <c r="A186" s="17" t="s">
        <v>199</v>
      </c>
      <c r="B186" s="19" t="s">
        <v>215</v>
      </c>
      <c r="C186" s="21">
        <v>1867</v>
      </c>
      <c r="D186" s="6"/>
      <c r="E186" s="6">
        <v>500000</v>
      </c>
      <c r="F186" s="6">
        <f t="shared" si="5"/>
        <v>501867</v>
      </c>
    </row>
    <row r="187" spans="1:6" ht="12.75">
      <c r="A187" s="17" t="s">
        <v>200</v>
      </c>
      <c r="B187" s="20" t="s">
        <v>35</v>
      </c>
      <c r="C187" s="21">
        <v>2809225.01</v>
      </c>
      <c r="D187" s="6"/>
      <c r="E187" s="6">
        <v>7500000</v>
      </c>
      <c r="F187" s="6">
        <f t="shared" si="5"/>
        <v>10309225.01</v>
      </c>
    </row>
    <row r="188" spans="1:6" ht="12.75">
      <c r="A188" s="17" t="s">
        <v>201</v>
      </c>
      <c r="B188" s="20" t="s">
        <v>83</v>
      </c>
      <c r="C188" s="21">
        <v>0</v>
      </c>
      <c r="D188" s="6"/>
      <c r="E188" s="6">
        <v>500000</v>
      </c>
      <c r="F188" s="6">
        <f t="shared" si="5"/>
        <v>500000</v>
      </c>
    </row>
    <row r="189" spans="1:6" ht="12.75">
      <c r="A189" s="17" t="s">
        <v>202</v>
      </c>
      <c r="B189" s="20" t="s">
        <v>216</v>
      </c>
      <c r="C189" s="21"/>
      <c r="D189" s="6"/>
      <c r="E189" s="6">
        <v>1000000</v>
      </c>
      <c r="F189" s="6">
        <f>+C189-D189+E189</f>
        <v>1000000</v>
      </c>
    </row>
    <row r="190" spans="1:8" ht="12.75">
      <c r="A190" s="29"/>
      <c r="B190" s="30"/>
      <c r="C190" s="10">
        <f>SUM(C169:C189)</f>
        <v>31200908.47</v>
      </c>
      <c r="D190" s="10">
        <f>SUM(D169:D189)</f>
        <v>10500000</v>
      </c>
      <c r="E190" s="10">
        <f>SUM(E169:E189)</f>
        <v>10500000</v>
      </c>
      <c r="F190" s="10">
        <f>SUM(F169:F189)</f>
        <v>31200908.47</v>
      </c>
      <c r="G190" s="13"/>
      <c r="H190" s="13"/>
    </row>
    <row r="191" spans="1:6" ht="12.75">
      <c r="A191" s="7"/>
      <c r="B191" s="8"/>
      <c r="C191" s="8"/>
      <c r="D191" s="8"/>
      <c r="E191" s="8"/>
      <c r="F191" s="8"/>
    </row>
    <row r="192" spans="1:6" ht="12.75">
      <c r="A192" s="7"/>
      <c r="B192" s="8"/>
      <c r="C192" s="8"/>
      <c r="D192" s="8"/>
      <c r="E192" s="8"/>
      <c r="F192" s="8"/>
    </row>
    <row r="193" spans="1:6" ht="12.75">
      <c r="A193" s="7"/>
      <c r="B193" s="8"/>
      <c r="C193" s="8"/>
      <c r="D193" s="8"/>
      <c r="E193" s="8"/>
      <c r="F193" s="8"/>
    </row>
    <row r="194" spans="1:6" ht="12.75">
      <c r="A194" s="7"/>
      <c r="B194" s="8"/>
      <c r="C194" s="8"/>
      <c r="D194" s="8"/>
      <c r="E194" s="8"/>
      <c r="F194" s="8"/>
    </row>
    <row r="195" spans="1:6" ht="12.75">
      <c r="A195" s="31" t="s">
        <v>10</v>
      </c>
      <c r="B195" s="31"/>
      <c r="C195" s="31"/>
      <c r="D195" s="31"/>
      <c r="E195" s="31"/>
      <c r="F195" s="31"/>
    </row>
    <row r="196" spans="1:6" ht="38.25" customHeight="1">
      <c r="A196" s="32" t="s">
        <v>217</v>
      </c>
      <c r="B196" s="32"/>
      <c r="C196" s="32"/>
      <c r="D196" s="32"/>
      <c r="E196" s="32"/>
      <c r="F196" s="32"/>
    </row>
    <row r="197" spans="1:6" ht="25.5">
      <c r="A197" s="1" t="s">
        <v>11</v>
      </c>
      <c r="B197" s="1" t="s">
        <v>2</v>
      </c>
      <c r="C197" s="1" t="s">
        <v>3</v>
      </c>
      <c r="D197" s="1" t="s">
        <v>4</v>
      </c>
      <c r="E197" s="1" t="s">
        <v>5</v>
      </c>
      <c r="F197" s="1" t="s">
        <v>6</v>
      </c>
    </row>
    <row r="198" spans="1:6" ht="12.75">
      <c r="A198" s="28" t="s">
        <v>27</v>
      </c>
      <c r="B198" s="3"/>
      <c r="C198" s="3"/>
      <c r="D198" s="3"/>
      <c r="E198" s="3"/>
      <c r="F198" s="4"/>
    </row>
    <row r="199" spans="1:6" ht="12.75">
      <c r="A199" s="5" t="s">
        <v>221</v>
      </c>
      <c r="B199" s="5" t="s">
        <v>222</v>
      </c>
      <c r="C199" s="23">
        <v>24327291.66</v>
      </c>
      <c r="D199" s="23">
        <v>5428000</v>
      </c>
      <c r="E199" s="6"/>
      <c r="F199" s="6">
        <f>+C199-D199+E199</f>
        <v>18899291.66</v>
      </c>
    </row>
    <row r="200" spans="1:6" ht="12.75">
      <c r="A200" s="5" t="s">
        <v>223</v>
      </c>
      <c r="B200" s="5" t="s">
        <v>224</v>
      </c>
      <c r="C200" s="23">
        <v>1277000</v>
      </c>
      <c r="D200" s="23">
        <v>1000000</v>
      </c>
      <c r="E200" s="6"/>
      <c r="F200" s="6">
        <f aca="true" t="shared" si="6" ref="F200:F207">+C200-D200+E200</f>
        <v>277000</v>
      </c>
    </row>
    <row r="201" spans="1:6" ht="12.75">
      <c r="A201" s="15" t="s">
        <v>225</v>
      </c>
      <c r="B201" s="5" t="s">
        <v>226</v>
      </c>
      <c r="C201" s="6">
        <v>300000</v>
      </c>
      <c r="D201" s="6">
        <v>300000</v>
      </c>
      <c r="E201" s="6"/>
      <c r="F201" s="6">
        <f t="shared" si="6"/>
        <v>0</v>
      </c>
    </row>
    <row r="202" spans="1:6" ht="12.75">
      <c r="A202" s="15" t="s">
        <v>227</v>
      </c>
      <c r="B202" s="5" t="s">
        <v>268</v>
      </c>
      <c r="C202" s="6">
        <v>300000</v>
      </c>
      <c r="D202" s="6">
        <v>300000</v>
      </c>
      <c r="E202" s="6"/>
      <c r="F202" s="6">
        <f t="shared" si="6"/>
        <v>0</v>
      </c>
    </row>
    <row r="203" spans="1:6" ht="12.75">
      <c r="A203" s="5" t="s">
        <v>228</v>
      </c>
      <c r="B203" s="5" t="s">
        <v>229</v>
      </c>
      <c r="C203" s="23">
        <v>6185400</v>
      </c>
      <c r="D203" s="6"/>
      <c r="E203" s="23">
        <v>800000</v>
      </c>
      <c r="F203" s="6">
        <f t="shared" si="6"/>
        <v>6985400</v>
      </c>
    </row>
    <row r="204" spans="1:6" ht="12.75">
      <c r="A204" s="5" t="s">
        <v>230</v>
      </c>
      <c r="B204" s="5" t="s">
        <v>231</v>
      </c>
      <c r="C204" s="23">
        <v>1703970</v>
      </c>
      <c r="D204" s="6"/>
      <c r="E204" s="23">
        <v>1500000</v>
      </c>
      <c r="F204" s="6">
        <f t="shared" si="6"/>
        <v>3203970</v>
      </c>
    </row>
    <row r="205" spans="1:6" ht="12.75">
      <c r="A205" s="5" t="s">
        <v>232</v>
      </c>
      <c r="B205" s="5" t="s">
        <v>233</v>
      </c>
      <c r="C205" s="23">
        <v>2316906.38</v>
      </c>
      <c r="D205" s="6"/>
      <c r="E205" s="23">
        <v>2500000</v>
      </c>
      <c r="F205" s="6">
        <f t="shared" si="6"/>
        <v>4816906.38</v>
      </c>
    </row>
    <row r="206" spans="1:6" ht="12.75">
      <c r="A206" s="5" t="s">
        <v>234</v>
      </c>
      <c r="B206" s="24" t="s">
        <v>235</v>
      </c>
      <c r="C206" s="23">
        <v>2272000</v>
      </c>
      <c r="D206" s="6"/>
      <c r="E206" s="25">
        <v>728000</v>
      </c>
      <c r="F206" s="6">
        <f t="shared" si="6"/>
        <v>3000000</v>
      </c>
    </row>
    <row r="207" spans="1:6" ht="12.75">
      <c r="A207" s="5" t="s">
        <v>236</v>
      </c>
      <c r="B207" s="5" t="s">
        <v>237</v>
      </c>
      <c r="C207" s="23">
        <v>3046013</v>
      </c>
      <c r="D207" s="6"/>
      <c r="E207" s="23">
        <v>1500000</v>
      </c>
      <c r="F207" s="6">
        <f t="shared" si="6"/>
        <v>4546013</v>
      </c>
    </row>
    <row r="208" spans="1:6" ht="12.75">
      <c r="A208" s="29"/>
      <c r="B208" s="30"/>
      <c r="C208" s="10">
        <f>SUM(C199:C207)</f>
        <v>41728581.04</v>
      </c>
      <c r="D208" s="10">
        <f>SUM(D199:D207)</f>
        <v>7028000</v>
      </c>
      <c r="E208" s="10">
        <f>SUM(E199:E207)</f>
        <v>7028000</v>
      </c>
      <c r="F208" s="10">
        <f>SUM(F199:F207)</f>
        <v>41728581.04</v>
      </c>
    </row>
    <row r="209" spans="1:6" ht="12.75">
      <c r="A209" s="7"/>
      <c r="B209" s="8"/>
      <c r="C209" s="8"/>
      <c r="D209" s="8"/>
      <c r="E209" s="8"/>
      <c r="F209" s="8"/>
    </row>
    <row r="210" spans="1:6" ht="12.75" customHeight="1">
      <c r="A210" s="31" t="s">
        <v>10</v>
      </c>
      <c r="B210" s="31"/>
      <c r="C210" s="31"/>
      <c r="D210" s="31"/>
      <c r="E210" s="31"/>
      <c r="F210" s="31"/>
    </row>
    <row r="211" spans="1:6" ht="60.75" customHeight="1">
      <c r="A211" s="32" t="s">
        <v>269</v>
      </c>
      <c r="B211" s="32"/>
      <c r="C211" s="32"/>
      <c r="D211" s="32"/>
      <c r="E211" s="32"/>
      <c r="F211" s="32"/>
    </row>
    <row r="212" spans="1:6" ht="25.5">
      <c r="A212" s="1" t="s">
        <v>11</v>
      </c>
      <c r="B212" s="1" t="s">
        <v>2</v>
      </c>
      <c r="C212" s="1" t="s">
        <v>3</v>
      </c>
      <c r="D212" s="1" t="s">
        <v>4</v>
      </c>
      <c r="E212" s="1" t="s">
        <v>5</v>
      </c>
      <c r="F212" s="1" t="s">
        <v>6</v>
      </c>
    </row>
    <row r="213" spans="1:6" ht="12.75">
      <c r="A213" s="2" t="s">
        <v>28</v>
      </c>
      <c r="B213" s="3"/>
      <c r="C213" s="3"/>
      <c r="D213" s="3"/>
      <c r="E213" s="3"/>
      <c r="F213" s="4"/>
    </row>
    <row r="214" spans="1:6" ht="12.75">
      <c r="A214" s="5" t="s">
        <v>250</v>
      </c>
      <c r="B214" s="5" t="s">
        <v>251</v>
      </c>
      <c r="C214" s="6">
        <v>7000000</v>
      </c>
      <c r="D214" s="6">
        <v>2000000</v>
      </c>
      <c r="E214" s="6"/>
      <c r="F214" s="6">
        <f>+C214-D214+E214</f>
        <v>5000000</v>
      </c>
    </row>
    <row r="215" spans="1:6" ht="12.75">
      <c r="A215" s="5" t="s">
        <v>252</v>
      </c>
      <c r="B215" s="5" t="s">
        <v>253</v>
      </c>
      <c r="C215" s="6">
        <v>0</v>
      </c>
      <c r="D215" s="6"/>
      <c r="E215" s="6">
        <v>2000000</v>
      </c>
      <c r="F215" s="6">
        <f>+C215-D215+E215</f>
        <v>2000000</v>
      </c>
    </row>
    <row r="216" spans="1:6" ht="12.75">
      <c r="A216" s="29"/>
      <c r="B216" s="30"/>
      <c r="C216" s="10">
        <f>SUM(C214:C215)</f>
        <v>7000000</v>
      </c>
      <c r="D216" s="10">
        <f>SUM(D214:D215)</f>
        <v>2000000</v>
      </c>
      <c r="E216" s="10">
        <f>SUM(E214:E215)</f>
        <v>2000000</v>
      </c>
      <c r="F216" s="10">
        <f>SUM(F214:F215)</f>
        <v>7000000</v>
      </c>
    </row>
    <row r="217" spans="1:6" ht="12.75">
      <c r="A217" s="7"/>
      <c r="B217" s="8"/>
      <c r="C217" s="8"/>
      <c r="D217" s="8"/>
      <c r="E217" s="8"/>
      <c r="F217" s="8"/>
    </row>
    <row r="218" spans="1:6" ht="12.75">
      <c r="A218" s="31" t="s">
        <v>10</v>
      </c>
      <c r="B218" s="31"/>
      <c r="C218" s="31"/>
      <c r="D218" s="31"/>
      <c r="E218" s="31"/>
      <c r="F218" s="31"/>
    </row>
    <row r="219" spans="1:6" ht="22.5" customHeight="1">
      <c r="A219" s="32" t="s">
        <v>254</v>
      </c>
      <c r="B219" s="32"/>
      <c r="C219" s="32"/>
      <c r="D219" s="32"/>
      <c r="E219" s="32"/>
      <c r="F219" s="32"/>
    </row>
    <row r="220" spans="1:6" ht="25.5">
      <c r="A220" s="1" t="s">
        <v>11</v>
      </c>
      <c r="B220" s="1" t="s">
        <v>2</v>
      </c>
      <c r="C220" s="1" t="s">
        <v>3</v>
      </c>
      <c r="D220" s="1" t="s">
        <v>4</v>
      </c>
      <c r="E220" s="1" t="s">
        <v>5</v>
      </c>
      <c r="F220" s="1" t="s">
        <v>6</v>
      </c>
    </row>
    <row r="221" spans="1:6" ht="12.75">
      <c r="A221" s="2" t="s">
        <v>29</v>
      </c>
      <c r="B221" s="3"/>
      <c r="C221" s="3"/>
      <c r="D221" s="3"/>
      <c r="E221" s="3"/>
      <c r="F221" s="4"/>
    </row>
    <row r="222" spans="1:6" ht="25.5">
      <c r="A222" s="5" t="s">
        <v>255</v>
      </c>
      <c r="B222" s="5" t="s">
        <v>256</v>
      </c>
      <c r="C222" s="6">
        <v>500000</v>
      </c>
      <c r="D222" s="6">
        <v>250000</v>
      </c>
      <c r="E222" s="6"/>
      <c r="F222" s="6">
        <f>+C222-D222+E222</f>
        <v>250000</v>
      </c>
    </row>
    <row r="223" spans="1:6" ht="12.75">
      <c r="A223" s="5" t="s">
        <v>258</v>
      </c>
      <c r="B223" s="5" t="s">
        <v>45</v>
      </c>
      <c r="C223" s="6">
        <v>2886.8</v>
      </c>
      <c r="D223" s="6">
        <v>2886.8</v>
      </c>
      <c r="E223" s="6"/>
      <c r="F223" s="6">
        <f aca="true" t="shared" si="7" ref="F223:F228">+C223-D223+E223</f>
        <v>0</v>
      </c>
    </row>
    <row r="224" spans="1:6" ht="25.5">
      <c r="A224" s="5" t="s">
        <v>259</v>
      </c>
      <c r="B224" s="5" t="s">
        <v>260</v>
      </c>
      <c r="C224" s="6">
        <v>34661.8</v>
      </c>
      <c r="D224" s="6">
        <v>24661.8</v>
      </c>
      <c r="E224" s="6"/>
      <c r="F224" s="6">
        <f t="shared" si="7"/>
        <v>10000.000000000004</v>
      </c>
    </row>
    <row r="225" spans="1:6" ht="12.75">
      <c r="A225" s="5" t="s">
        <v>261</v>
      </c>
      <c r="B225" s="5" t="s">
        <v>262</v>
      </c>
      <c r="C225" s="6">
        <v>20000</v>
      </c>
      <c r="D225" s="6">
        <v>20000</v>
      </c>
      <c r="E225" s="6"/>
      <c r="F225" s="6">
        <f t="shared" si="7"/>
        <v>0</v>
      </c>
    </row>
    <row r="226" spans="1:6" ht="12.75">
      <c r="A226" s="5" t="s">
        <v>263</v>
      </c>
      <c r="B226" s="5" t="s">
        <v>264</v>
      </c>
      <c r="C226" s="6">
        <v>18269</v>
      </c>
      <c r="D226" s="6">
        <v>18269</v>
      </c>
      <c r="E226" s="6"/>
      <c r="F226" s="6">
        <f t="shared" si="7"/>
        <v>0</v>
      </c>
    </row>
    <row r="227" spans="1:6" ht="12.75">
      <c r="A227" s="5" t="s">
        <v>257</v>
      </c>
      <c r="B227" s="5" t="s">
        <v>35</v>
      </c>
      <c r="C227" s="6">
        <v>172225</v>
      </c>
      <c r="D227" s="6"/>
      <c r="E227" s="6">
        <v>250000</v>
      </c>
      <c r="F227" s="6">
        <f t="shared" si="7"/>
        <v>422225</v>
      </c>
    </row>
    <row r="228" spans="1:6" ht="12" customHeight="1">
      <c r="A228" s="5" t="s">
        <v>265</v>
      </c>
      <c r="B228" s="5" t="s">
        <v>266</v>
      </c>
      <c r="C228" s="6">
        <v>404000</v>
      </c>
      <c r="D228" s="6"/>
      <c r="E228" s="6">
        <v>65817.6</v>
      </c>
      <c r="F228" s="6">
        <f t="shared" si="7"/>
        <v>469817.6</v>
      </c>
    </row>
    <row r="229" spans="1:6" ht="12.75">
      <c r="A229" s="29"/>
      <c r="B229" s="30"/>
      <c r="C229" s="10">
        <f>SUM(C222:C228)</f>
        <v>1152042.6</v>
      </c>
      <c r="D229" s="10">
        <f>SUM(D222:D228)</f>
        <v>315817.6</v>
      </c>
      <c r="E229" s="10">
        <f>SUM(E222:E228)</f>
        <v>315817.6</v>
      </c>
      <c r="F229" s="10">
        <f>SUM(F222:F228)</f>
        <v>1152042.6</v>
      </c>
    </row>
    <row r="230" spans="1:6" ht="12.75">
      <c r="A230" s="7"/>
      <c r="B230" s="8"/>
      <c r="C230" s="8"/>
      <c r="D230" s="8"/>
      <c r="E230" s="8"/>
      <c r="F230" s="8"/>
    </row>
    <row r="231" spans="1:6" ht="12.75">
      <c r="A231" s="31" t="s">
        <v>10</v>
      </c>
      <c r="B231" s="31"/>
      <c r="C231" s="31"/>
      <c r="D231" s="31"/>
      <c r="E231" s="31"/>
      <c r="F231" s="31"/>
    </row>
    <row r="232" spans="1:6" ht="45" customHeight="1">
      <c r="A232" s="32" t="s">
        <v>267</v>
      </c>
      <c r="B232" s="32"/>
      <c r="C232" s="32"/>
      <c r="D232" s="32"/>
      <c r="E232" s="32"/>
      <c r="F232" s="32"/>
    </row>
    <row r="233" spans="1:6" ht="27" customHeight="1">
      <c r="A233" s="1" t="s">
        <v>11</v>
      </c>
      <c r="B233" s="1" t="s">
        <v>2</v>
      </c>
      <c r="C233" s="1" t="s">
        <v>3</v>
      </c>
      <c r="D233" s="1" t="s">
        <v>4</v>
      </c>
      <c r="E233" s="1" t="s">
        <v>5</v>
      </c>
      <c r="F233" s="1" t="s">
        <v>6</v>
      </c>
    </row>
    <row r="234" spans="1:6" ht="15" customHeight="1">
      <c r="A234" s="28" t="s">
        <v>30</v>
      </c>
      <c r="B234" s="3"/>
      <c r="C234" s="3"/>
      <c r="D234" s="3"/>
      <c r="E234" s="3"/>
      <c r="F234" s="4"/>
    </row>
    <row r="235" spans="1:6" ht="12" customHeight="1">
      <c r="A235" s="5" t="s">
        <v>308</v>
      </c>
      <c r="B235" s="5" t="s">
        <v>309</v>
      </c>
      <c r="C235" s="6">
        <v>5800000</v>
      </c>
      <c r="D235" s="6">
        <v>5800000</v>
      </c>
      <c r="E235" s="6"/>
      <c r="F235" s="6">
        <f>+C235-D235+E235</f>
        <v>0</v>
      </c>
    </row>
    <row r="236" spans="1:6" ht="12" customHeight="1">
      <c r="A236" s="5" t="s">
        <v>310</v>
      </c>
      <c r="B236" s="5" t="s">
        <v>311</v>
      </c>
      <c r="C236" s="6">
        <v>0</v>
      </c>
      <c r="D236" s="6"/>
      <c r="E236" s="6">
        <v>5600000</v>
      </c>
      <c r="F236" s="6">
        <f>+C236-D236+E236</f>
        <v>5600000</v>
      </c>
    </row>
    <row r="237" spans="1:6" ht="12" customHeight="1">
      <c r="A237" s="5" t="s">
        <v>312</v>
      </c>
      <c r="B237" s="5" t="s">
        <v>140</v>
      </c>
      <c r="C237" s="6">
        <v>280000</v>
      </c>
      <c r="D237" s="6"/>
      <c r="E237" s="6">
        <v>200000</v>
      </c>
      <c r="F237" s="6">
        <f>+C237-D237+E237</f>
        <v>480000</v>
      </c>
    </row>
    <row r="238" spans="1:6" ht="14.25" customHeight="1">
      <c r="A238" s="29"/>
      <c r="B238" s="30"/>
      <c r="C238" s="10">
        <f>SUM(C235:C237)</f>
        <v>6080000</v>
      </c>
      <c r="D238" s="10">
        <f>SUM(D235:D237)</f>
        <v>5800000</v>
      </c>
      <c r="E238" s="10">
        <f>SUM(E235:E237)</f>
        <v>5800000</v>
      </c>
      <c r="F238" s="10">
        <f>SUM(F235:F237)</f>
        <v>6080000</v>
      </c>
    </row>
    <row r="239" spans="1:6" ht="18" customHeight="1">
      <c r="A239" s="7"/>
      <c r="B239" s="8"/>
      <c r="C239" s="8"/>
      <c r="D239" s="8"/>
      <c r="E239" s="8"/>
      <c r="F239" s="8"/>
    </row>
    <row r="240" spans="1:6" ht="15.75" customHeight="1">
      <c r="A240" s="31" t="s">
        <v>10</v>
      </c>
      <c r="B240" s="31"/>
      <c r="C240" s="31"/>
      <c r="D240" s="31"/>
      <c r="E240" s="31"/>
      <c r="F240" s="31"/>
    </row>
    <row r="241" spans="1:6" ht="72" customHeight="1">
      <c r="A241" s="32" t="s">
        <v>313</v>
      </c>
      <c r="B241" s="32"/>
      <c r="C241" s="32"/>
      <c r="D241" s="32"/>
      <c r="E241" s="32"/>
      <c r="F241" s="32"/>
    </row>
    <row r="242" spans="1:6" ht="12" customHeight="1">
      <c r="A242" s="9"/>
      <c r="B242" s="9"/>
      <c r="C242" s="9"/>
      <c r="D242" s="9"/>
      <c r="E242" s="9"/>
      <c r="F242" s="9"/>
    </row>
    <row r="243" spans="1:6" ht="32.25" customHeight="1">
      <c r="A243" s="1" t="s">
        <v>11</v>
      </c>
      <c r="B243" s="1" t="s">
        <v>2</v>
      </c>
      <c r="C243" s="1" t="s">
        <v>3</v>
      </c>
      <c r="D243" s="1" t="s">
        <v>4</v>
      </c>
      <c r="E243" s="1" t="s">
        <v>5</v>
      </c>
      <c r="F243" s="1" t="s">
        <v>6</v>
      </c>
    </row>
    <row r="244" spans="1:6" ht="17.25" customHeight="1">
      <c r="A244" s="28" t="s">
        <v>31</v>
      </c>
      <c r="B244" s="3"/>
      <c r="C244" s="3"/>
      <c r="D244" s="3"/>
      <c r="E244" s="3"/>
      <c r="F244" s="4"/>
    </row>
    <row r="245" spans="1:6" ht="15" customHeight="1">
      <c r="A245" s="5" t="s">
        <v>330</v>
      </c>
      <c r="B245" s="5" t="s">
        <v>59</v>
      </c>
      <c r="C245" s="6">
        <v>1475433.6</v>
      </c>
      <c r="D245" s="6">
        <v>1200000</v>
      </c>
      <c r="E245" s="6"/>
      <c r="F245" s="6">
        <f aca="true" t="shared" si="8" ref="F245:F251">+C245-D245+E245</f>
        <v>275433.6000000001</v>
      </c>
    </row>
    <row r="246" spans="1:6" ht="15" customHeight="1">
      <c r="A246" s="5" t="s">
        <v>331</v>
      </c>
      <c r="B246" s="5" t="s">
        <v>332</v>
      </c>
      <c r="C246" s="6">
        <v>785000</v>
      </c>
      <c r="D246" s="6">
        <v>785000</v>
      </c>
      <c r="E246" s="6"/>
      <c r="F246" s="6">
        <f t="shared" si="8"/>
        <v>0</v>
      </c>
    </row>
    <row r="247" spans="1:6" ht="15" customHeight="1">
      <c r="A247" s="5" t="s">
        <v>333</v>
      </c>
      <c r="B247" s="5" t="s">
        <v>334</v>
      </c>
      <c r="C247" s="6">
        <v>200000</v>
      </c>
      <c r="D247" s="6">
        <v>200000</v>
      </c>
      <c r="E247" s="6"/>
      <c r="F247" s="6">
        <f t="shared" si="8"/>
        <v>0</v>
      </c>
    </row>
    <row r="248" spans="1:6" ht="15" customHeight="1">
      <c r="A248" s="5" t="s">
        <v>335</v>
      </c>
      <c r="B248" s="5" t="s">
        <v>336</v>
      </c>
      <c r="C248" s="6">
        <v>2000000</v>
      </c>
      <c r="D248" s="6">
        <f>500000+151200</f>
        <v>651200</v>
      </c>
      <c r="E248" s="6"/>
      <c r="F248" s="6">
        <f t="shared" si="8"/>
        <v>1348800</v>
      </c>
    </row>
    <row r="249" spans="1:6" ht="15" customHeight="1">
      <c r="A249" s="5" t="s">
        <v>337</v>
      </c>
      <c r="B249" s="5" t="s">
        <v>338</v>
      </c>
      <c r="C249" s="6">
        <v>0</v>
      </c>
      <c r="D249" s="6"/>
      <c r="E249" s="6">
        <v>1400000</v>
      </c>
      <c r="F249" s="6">
        <f t="shared" si="8"/>
        <v>1400000</v>
      </c>
    </row>
    <row r="250" spans="1:6" ht="15" customHeight="1">
      <c r="A250" s="5" t="s">
        <v>339</v>
      </c>
      <c r="B250" s="5" t="s">
        <v>340</v>
      </c>
      <c r="C250" s="6">
        <v>196228</v>
      </c>
      <c r="D250" s="6"/>
      <c r="E250" s="6">
        <v>936200</v>
      </c>
      <c r="F250" s="6">
        <f t="shared" si="8"/>
        <v>1132428</v>
      </c>
    </row>
    <row r="251" spans="1:6" ht="15" customHeight="1">
      <c r="A251" s="5" t="s">
        <v>341</v>
      </c>
      <c r="B251" s="5" t="s">
        <v>76</v>
      </c>
      <c r="C251" s="6">
        <v>7326854.61</v>
      </c>
      <c r="D251" s="6"/>
      <c r="E251" s="6">
        <v>500000</v>
      </c>
      <c r="F251" s="6">
        <f t="shared" si="8"/>
        <v>7826854.61</v>
      </c>
    </row>
    <row r="252" spans="1:7" ht="12.75">
      <c r="A252" s="29"/>
      <c r="B252" s="30"/>
      <c r="C252" s="10">
        <f>SUM(C245:C251)</f>
        <v>11983516.21</v>
      </c>
      <c r="D252" s="10">
        <f>SUM(D245:D251)</f>
        <v>2836200</v>
      </c>
      <c r="E252" s="10">
        <f>SUM(E245:E251)</f>
        <v>2836200</v>
      </c>
      <c r="F252" s="10">
        <f>SUM(F245:F251)</f>
        <v>11983516.21</v>
      </c>
      <c r="G252" s="13"/>
    </row>
    <row r="253" spans="1:6" ht="12.75">
      <c r="A253" s="7"/>
      <c r="B253" s="8"/>
      <c r="C253" s="8"/>
      <c r="D253" s="8"/>
      <c r="E253" s="8"/>
      <c r="F253" s="8"/>
    </row>
    <row r="254" spans="1:6" ht="12.75">
      <c r="A254" s="31" t="s">
        <v>10</v>
      </c>
      <c r="B254" s="31"/>
      <c r="C254" s="31"/>
      <c r="D254" s="31"/>
      <c r="E254" s="31"/>
      <c r="F254" s="31"/>
    </row>
    <row r="255" spans="1:6" ht="43.5" customHeight="1">
      <c r="A255" s="32" t="s">
        <v>342</v>
      </c>
      <c r="B255" s="32"/>
      <c r="C255" s="32"/>
      <c r="D255" s="32"/>
      <c r="E255" s="32"/>
      <c r="F255" s="32"/>
    </row>
    <row r="256" spans="1:6" ht="12.75">
      <c r="A256" s="9"/>
      <c r="B256" s="9"/>
      <c r="C256" s="9"/>
      <c r="D256" s="9"/>
      <c r="E256" s="9"/>
      <c r="F256" s="9"/>
    </row>
    <row r="257" spans="1:6" ht="25.5">
      <c r="A257" s="1" t="s">
        <v>11</v>
      </c>
      <c r="B257" s="1" t="s">
        <v>2</v>
      </c>
      <c r="C257" s="1" t="s">
        <v>3</v>
      </c>
      <c r="D257" s="1" t="s">
        <v>4</v>
      </c>
      <c r="E257" s="1" t="s">
        <v>5</v>
      </c>
      <c r="F257" s="1" t="s">
        <v>6</v>
      </c>
    </row>
    <row r="258" spans="1:6" ht="12.75">
      <c r="A258" s="28" t="s">
        <v>38</v>
      </c>
      <c r="B258" s="3"/>
      <c r="C258" s="3"/>
      <c r="D258" s="3"/>
      <c r="E258" s="3"/>
      <c r="F258" s="4"/>
    </row>
    <row r="259" spans="1:6" ht="12.75">
      <c r="A259" s="5" t="s">
        <v>343</v>
      </c>
      <c r="B259" s="5" t="s">
        <v>332</v>
      </c>
      <c r="C259" s="6">
        <v>5000000</v>
      </c>
      <c r="D259" s="6">
        <v>1000000</v>
      </c>
      <c r="E259" s="6"/>
      <c r="F259" s="6">
        <f>+C259-D259+E259</f>
        <v>4000000</v>
      </c>
    </row>
    <row r="260" spans="1:6" ht="12.75">
      <c r="A260" s="5" t="s">
        <v>344</v>
      </c>
      <c r="B260" s="5" t="s">
        <v>55</v>
      </c>
      <c r="C260" s="6">
        <v>0</v>
      </c>
      <c r="D260" s="6"/>
      <c r="E260" s="6">
        <v>1000000</v>
      </c>
      <c r="F260" s="6">
        <f>+C260-D260+E260</f>
        <v>1000000</v>
      </c>
    </row>
    <row r="261" spans="1:6" ht="12.75">
      <c r="A261" s="29"/>
      <c r="B261" s="30"/>
      <c r="C261" s="10">
        <f>SUM(C259:C260)</f>
        <v>5000000</v>
      </c>
      <c r="D261" s="10">
        <f>SUM(D259:D260)</f>
        <v>1000000</v>
      </c>
      <c r="E261" s="10">
        <f>SUM(E259:E260)</f>
        <v>1000000</v>
      </c>
      <c r="F261" s="10">
        <f>SUM(F259:F260)</f>
        <v>5000000</v>
      </c>
    </row>
    <row r="262" spans="1:6" ht="12.75">
      <c r="A262" s="31" t="s">
        <v>10</v>
      </c>
      <c r="B262" s="31"/>
      <c r="C262" s="31"/>
      <c r="D262" s="31"/>
      <c r="E262" s="31"/>
      <c r="F262" s="31"/>
    </row>
    <row r="263" spans="1:6" ht="43.5" customHeight="1">
      <c r="A263" s="32" t="s">
        <v>345</v>
      </c>
      <c r="B263" s="32"/>
      <c r="C263" s="32"/>
      <c r="D263" s="32"/>
      <c r="E263" s="32"/>
      <c r="F263" s="32"/>
    </row>
    <row r="264" spans="1:6" ht="28.5" customHeight="1">
      <c r="A264" s="1" t="s">
        <v>11</v>
      </c>
      <c r="B264" s="1" t="s">
        <v>2</v>
      </c>
      <c r="C264" s="1" t="s">
        <v>3</v>
      </c>
      <c r="D264" s="1" t="s">
        <v>4</v>
      </c>
      <c r="E264" s="1" t="s">
        <v>5</v>
      </c>
      <c r="F264" s="1" t="s">
        <v>6</v>
      </c>
    </row>
    <row r="265" spans="1:6" ht="15" customHeight="1">
      <c r="A265" s="28" t="s">
        <v>39</v>
      </c>
      <c r="B265" s="3"/>
      <c r="C265" s="3"/>
      <c r="D265" s="3"/>
      <c r="E265" s="3"/>
      <c r="F265" s="4"/>
    </row>
    <row r="266" spans="1:6" ht="15" customHeight="1">
      <c r="A266" s="5" t="s">
        <v>353</v>
      </c>
      <c r="B266" s="5" t="s">
        <v>328</v>
      </c>
      <c r="C266" s="6">
        <f>+F458</f>
        <v>2089298.08</v>
      </c>
      <c r="D266" s="6">
        <v>2089298.08</v>
      </c>
      <c r="E266" s="6"/>
      <c r="F266" s="6">
        <f>+C266-D266+E266</f>
        <v>0</v>
      </c>
    </row>
    <row r="267" spans="1:6" ht="28.5" customHeight="1">
      <c r="A267" s="5" t="s">
        <v>394</v>
      </c>
      <c r="B267" s="5" t="s">
        <v>354</v>
      </c>
      <c r="C267" s="6">
        <v>82000</v>
      </c>
      <c r="D267" s="6"/>
      <c r="E267" s="6">
        <v>2089298.08</v>
      </c>
      <c r="F267" s="6">
        <f>+C267-D267+E267</f>
        <v>2171298.08</v>
      </c>
    </row>
    <row r="268" spans="1:6" ht="15" customHeight="1">
      <c r="A268" s="29"/>
      <c r="B268" s="30"/>
      <c r="C268" s="10">
        <f>SUM(C266:C267)</f>
        <v>2171298.08</v>
      </c>
      <c r="D268" s="10">
        <f>SUM(D266:D267)</f>
        <v>2089298.08</v>
      </c>
      <c r="E268" s="10">
        <f>SUM(E266:E267)</f>
        <v>2089298.08</v>
      </c>
      <c r="F268" s="10">
        <f>SUM(F266:F267)</f>
        <v>2171298.08</v>
      </c>
    </row>
    <row r="269" spans="1:6" ht="15" customHeight="1">
      <c r="A269" s="31" t="s">
        <v>10</v>
      </c>
      <c r="B269" s="31"/>
      <c r="C269" s="31"/>
      <c r="D269" s="31"/>
      <c r="E269" s="31"/>
      <c r="F269" s="31"/>
    </row>
    <row r="270" spans="1:6" ht="31.5" customHeight="1">
      <c r="A270" s="32" t="s">
        <v>355</v>
      </c>
      <c r="B270" s="32"/>
      <c r="C270" s="32"/>
      <c r="D270" s="32"/>
      <c r="E270" s="32"/>
      <c r="F270" s="32"/>
    </row>
    <row r="271" spans="1:6" ht="35.25" customHeight="1">
      <c r="A271" s="1" t="s">
        <v>11</v>
      </c>
      <c r="B271" s="1" t="s">
        <v>2</v>
      </c>
      <c r="C271" s="1" t="s">
        <v>3</v>
      </c>
      <c r="D271" s="1" t="s">
        <v>4</v>
      </c>
      <c r="E271" s="1" t="s">
        <v>5</v>
      </c>
      <c r="F271" s="1" t="s">
        <v>6</v>
      </c>
    </row>
    <row r="272" spans="1:6" ht="15" customHeight="1">
      <c r="A272" s="28" t="s">
        <v>40</v>
      </c>
      <c r="B272" s="3"/>
      <c r="C272" s="3"/>
      <c r="D272" s="3"/>
      <c r="E272" s="3"/>
      <c r="F272" s="4"/>
    </row>
    <row r="273" spans="1:6" ht="15" customHeight="1">
      <c r="A273" s="5" t="s">
        <v>369</v>
      </c>
      <c r="B273" s="5" t="s">
        <v>32</v>
      </c>
      <c r="C273" s="6">
        <v>2870217</v>
      </c>
      <c r="D273" s="6">
        <v>2870217</v>
      </c>
      <c r="E273" s="6"/>
      <c r="F273" s="6">
        <f>+C273-D273+E273</f>
        <v>0</v>
      </c>
    </row>
    <row r="274" spans="1:6" ht="15" customHeight="1">
      <c r="A274" s="5" t="s">
        <v>370</v>
      </c>
      <c r="B274" s="5" t="s">
        <v>81</v>
      </c>
      <c r="C274" s="6">
        <v>3040818</v>
      </c>
      <c r="D274" s="6"/>
      <c r="E274" s="6">
        <f>1477973+244175.51</f>
        <v>1722148.51</v>
      </c>
      <c r="F274" s="6">
        <f aca="true" t="shared" si="9" ref="F274:F282">+C274-D274+E274</f>
        <v>4762966.51</v>
      </c>
    </row>
    <row r="275" spans="1:6" ht="15" customHeight="1">
      <c r="A275" s="5" t="s">
        <v>359</v>
      </c>
      <c r="B275" s="5" t="s">
        <v>360</v>
      </c>
      <c r="C275" s="6">
        <v>0</v>
      </c>
      <c r="D275" s="6"/>
      <c r="E275" s="6">
        <v>865400</v>
      </c>
      <c r="F275" s="6">
        <f t="shared" si="9"/>
        <v>865400</v>
      </c>
    </row>
    <row r="276" spans="1:6" ht="15" customHeight="1">
      <c r="A276" s="5" t="s">
        <v>361</v>
      </c>
      <c r="B276" s="5" t="s">
        <v>283</v>
      </c>
      <c r="C276" s="6">
        <v>13159819.16</v>
      </c>
      <c r="D276" s="6"/>
      <c r="E276" s="6">
        <v>72116.67</v>
      </c>
      <c r="F276" s="6">
        <f t="shared" si="9"/>
        <v>13231935.83</v>
      </c>
    </row>
    <row r="277" spans="1:6" ht="15" customHeight="1">
      <c r="A277" s="5" t="s">
        <v>362</v>
      </c>
      <c r="B277" s="5" t="s">
        <v>286</v>
      </c>
      <c r="C277" s="6">
        <v>5327735</v>
      </c>
      <c r="D277" s="6"/>
      <c r="E277" s="6">
        <v>80049.5</v>
      </c>
      <c r="F277" s="6">
        <f t="shared" si="9"/>
        <v>5407784.5</v>
      </c>
    </row>
    <row r="278" spans="1:6" ht="16.5" customHeight="1">
      <c r="A278" s="5" t="s">
        <v>363</v>
      </c>
      <c r="B278" s="5" t="s">
        <v>288</v>
      </c>
      <c r="C278" s="6">
        <v>287981.17</v>
      </c>
      <c r="D278" s="6"/>
      <c r="E278" s="6">
        <v>4327</v>
      </c>
      <c r="F278" s="6">
        <f t="shared" si="9"/>
        <v>292308.17</v>
      </c>
    </row>
    <row r="279" spans="1:6" ht="15" customHeight="1">
      <c r="A279" s="5" t="s">
        <v>364</v>
      </c>
      <c r="B279" s="5" t="s">
        <v>127</v>
      </c>
      <c r="C279" s="6">
        <v>2689920.06</v>
      </c>
      <c r="D279" s="6"/>
      <c r="E279" s="6">
        <v>43962.32</v>
      </c>
      <c r="F279" s="6">
        <f t="shared" si="9"/>
        <v>2733882.38</v>
      </c>
    </row>
    <row r="280" spans="1:6" ht="24.75" customHeight="1">
      <c r="A280" s="5" t="s">
        <v>365</v>
      </c>
      <c r="B280" s="5" t="s">
        <v>291</v>
      </c>
      <c r="C280" s="6">
        <v>863953.5</v>
      </c>
      <c r="D280" s="6"/>
      <c r="E280" s="6">
        <v>12981</v>
      </c>
      <c r="F280" s="6">
        <f t="shared" si="9"/>
        <v>876934.5</v>
      </c>
    </row>
    <row r="281" spans="1:6" ht="15" customHeight="1">
      <c r="A281" s="5" t="s">
        <v>366</v>
      </c>
      <c r="B281" s="5" t="s">
        <v>293</v>
      </c>
      <c r="C281" s="6">
        <v>1727911.12</v>
      </c>
      <c r="D281" s="6"/>
      <c r="E281" s="6">
        <v>25962</v>
      </c>
      <c r="F281" s="6">
        <f t="shared" si="9"/>
        <v>1753873.12</v>
      </c>
    </row>
    <row r="282" spans="1:6" ht="32.25" customHeight="1">
      <c r="A282" s="5" t="s">
        <v>367</v>
      </c>
      <c r="B282" s="5" t="s">
        <v>295</v>
      </c>
      <c r="C282" s="6">
        <v>3664883.6</v>
      </c>
      <c r="D282" s="6"/>
      <c r="E282" s="6">
        <v>43270</v>
      </c>
      <c r="F282" s="6">
        <f t="shared" si="9"/>
        <v>3708153.6</v>
      </c>
    </row>
    <row r="283" spans="1:7" ht="15" customHeight="1">
      <c r="A283" s="29"/>
      <c r="B283" s="30"/>
      <c r="C283" s="10">
        <f>SUM(C273:C282)</f>
        <v>33633238.61</v>
      </c>
      <c r="D283" s="10">
        <f>SUM(D273:D282)</f>
        <v>2870217</v>
      </c>
      <c r="E283" s="10">
        <f>SUM(E273:E282)</f>
        <v>2870216.9999999995</v>
      </c>
      <c r="F283" s="10">
        <f>SUM(F273:F282)</f>
        <v>33633238.61</v>
      </c>
      <c r="G283" s="13"/>
    </row>
    <row r="284" spans="1:6" ht="15" customHeight="1">
      <c r="A284" s="31" t="s">
        <v>10</v>
      </c>
      <c r="B284" s="31"/>
      <c r="C284" s="31"/>
      <c r="D284" s="31"/>
      <c r="E284" s="31"/>
      <c r="F284" s="31"/>
    </row>
    <row r="285" spans="1:6" ht="50.25" customHeight="1">
      <c r="A285" s="32" t="s">
        <v>371</v>
      </c>
      <c r="B285" s="32"/>
      <c r="C285" s="32"/>
      <c r="D285" s="32"/>
      <c r="E285" s="32"/>
      <c r="F285" s="32"/>
    </row>
    <row r="286" spans="1:6" ht="15" customHeight="1">
      <c r="A286" s="9"/>
      <c r="B286" s="9"/>
      <c r="C286" s="9"/>
      <c r="D286" s="9"/>
      <c r="E286" s="9"/>
      <c r="F286" s="9"/>
    </row>
    <row r="287" spans="1:6" ht="15" customHeight="1">
      <c r="A287" s="9"/>
      <c r="B287" s="9"/>
      <c r="C287" s="9"/>
      <c r="D287" s="9"/>
      <c r="E287" s="9"/>
      <c r="F287" s="9"/>
    </row>
    <row r="288" spans="1:6" ht="25.5" customHeight="1">
      <c r="A288" s="1" t="s">
        <v>11</v>
      </c>
      <c r="B288" s="1" t="s">
        <v>2</v>
      </c>
      <c r="C288" s="1" t="s">
        <v>3</v>
      </c>
      <c r="D288" s="1" t="s">
        <v>4</v>
      </c>
      <c r="E288" s="1" t="s">
        <v>5</v>
      </c>
      <c r="F288" s="1" t="s">
        <v>6</v>
      </c>
    </row>
    <row r="289" spans="1:6" ht="15" customHeight="1">
      <c r="A289" s="28" t="s">
        <v>346</v>
      </c>
      <c r="B289" s="3"/>
      <c r="C289" s="3"/>
      <c r="D289" s="3"/>
      <c r="E289" s="3"/>
      <c r="F289" s="4"/>
    </row>
    <row r="290" spans="1:6" ht="15" customHeight="1">
      <c r="A290" s="5" t="s">
        <v>382</v>
      </c>
      <c r="B290" s="5" t="s">
        <v>381</v>
      </c>
      <c r="C290" s="6">
        <v>7500000</v>
      </c>
      <c r="D290" s="6">
        <v>7500000</v>
      </c>
      <c r="E290" s="6"/>
      <c r="F290" s="6">
        <f>+C290-D290+E290</f>
        <v>0</v>
      </c>
    </row>
    <row r="291" spans="1:6" ht="30" customHeight="1">
      <c r="A291" s="5" t="s">
        <v>384</v>
      </c>
      <c r="B291" s="5" t="s">
        <v>385</v>
      </c>
      <c r="C291" s="6">
        <v>40000000</v>
      </c>
      <c r="D291" s="6">
        <v>7500000</v>
      </c>
      <c r="E291" s="6"/>
      <c r="F291" s="6">
        <f>+C291-D291+E291</f>
        <v>32500000</v>
      </c>
    </row>
    <row r="292" spans="1:6" ht="15" customHeight="1">
      <c r="A292" s="5" t="s">
        <v>395</v>
      </c>
      <c r="B292" s="5" t="s">
        <v>383</v>
      </c>
      <c r="C292" s="6">
        <v>0</v>
      </c>
      <c r="D292" s="6"/>
      <c r="E292" s="6">
        <v>15000000</v>
      </c>
      <c r="F292" s="6">
        <f>+C292-D292+E292</f>
        <v>15000000</v>
      </c>
    </row>
    <row r="293" spans="1:6" ht="15" customHeight="1">
      <c r="A293" s="29"/>
      <c r="B293" s="30"/>
      <c r="C293" s="10">
        <f>SUM(C290:C292)</f>
        <v>47500000</v>
      </c>
      <c r="D293" s="10">
        <f>SUM(D290:D292)</f>
        <v>15000000</v>
      </c>
      <c r="E293" s="10">
        <f>SUM(E290:E292)</f>
        <v>15000000</v>
      </c>
      <c r="F293" s="10">
        <f>SUM(F290:F292)</f>
        <v>47500000</v>
      </c>
    </row>
    <row r="294" spans="1:6" ht="15" customHeight="1">
      <c r="A294" s="31"/>
      <c r="B294" s="31"/>
      <c r="C294" s="31"/>
      <c r="D294" s="31"/>
      <c r="E294" s="31"/>
      <c r="F294" s="31"/>
    </row>
    <row r="295" spans="1:6" ht="36.75" customHeight="1">
      <c r="A295" s="32" t="s">
        <v>386</v>
      </c>
      <c r="B295" s="32"/>
      <c r="C295" s="32"/>
      <c r="D295" s="32"/>
      <c r="E295" s="32"/>
      <c r="F295" s="32"/>
    </row>
    <row r="296" spans="1:6" ht="15" customHeight="1">
      <c r="A296" s="9"/>
      <c r="B296" s="9"/>
      <c r="C296" s="9"/>
      <c r="D296" s="9"/>
      <c r="E296" s="9"/>
      <c r="F296" s="9"/>
    </row>
    <row r="297" spans="1:6" ht="15" customHeight="1">
      <c r="A297" s="9"/>
      <c r="B297" s="9"/>
      <c r="C297" s="9"/>
      <c r="D297" s="9"/>
      <c r="E297" s="9"/>
      <c r="F297" s="9"/>
    </row>
    <row r="298" spans="1:6" ht="15" customHeight="1">
      <c r="A298" s="9"/>
      <c r="B298" s="9"/>
      <c r="C298" s="9"/>
      <c r="D298" s="9"/>
      <c r="E298" s="9"/>
      <c r="F298" s="9"/>
    </row>
    <row r="299" spans="1:6" ht="15" customHeight="1">
      <c r="A299" s="9"/>
      <c r="B299" s="9"/>
      <c r="C299" s="9"/>
      <c r="D299" s="9"/>
      <c r="E299" s="9"/>
      <c r="F299" s="9"/>
    </row>
    <row r="300" spans="1:6" ht="15" customHeight="1">
      <c r="A300" s="9"/>
      <c r="B300" s="9"/>
      <c r="C300" s="9"/>
      <c r="D300" s="9"/>
      <c r="E300" s="9"/>
      <c r="F300" s="9"/>
    </row>
    <row r="301" spans="1:6" ht="15" customHeight="1">
      <c r="A301" s="9"/>
      <c r="B301" s="9"/>
      <c r="C301" s="9"/>
      <c r="D301" s="9"/>
      <c r="E301" s="9"/>
      <c r="F301" s="9"/>
    </row>
    <row r="302" spans="1:6" ht="15" customHeight="1">
      <c r="A302" s="9"/>
      <c r="B302" s="9"/>
      <c r="C302" s="9"/>
      <c r="D302" s="9"/>
      <c r="E302" s="9"/>
      <c r="F302" s="9"/>
    </row>
    <row r="303" spans="1:6" ht="15" customHeight="1">
      <c r="A303" s="9"/>
      <c r="B303" s="9"/>
      <c r="C303" s="9"/>
      <c r="D303" s="9"/>
      <c r="E303" s="9"/>
      <c r="F303" s="9"/>
    </row>
    <row r="304" spans="1:6" ht="15" customHeight="1">
      <c r="A304" s="9"/>
      <c r="B304" s="9"/>
      <c r="C304" s="9"/>
      <c r="D304" s="9"/>
      <c r="E304" s="9"/>
      <c r="F304" s="9"/>
    </row>
    <row r="305" spans="1:6" ht="15" customHeight="1">
      <c r="A305" s="9"/>
      <c r="B305" s="9"/>
      <c r="C305" s="9"/>
      <c r="D305" s="9"/>
      <c r="E305" s="9"/>
      <c r="F305" s="9"/>
    </row>
    <row r="306" spans="1:6" ht="15" customHeight="1">
      <c r="A306" s="9"/>
      <c r="B306" s="9"/>
      <c r="C306" s="9"/>
      <c r="D306" s="9"/>
      <c r="E306" s="9"/>
      <c r="F306" s="9"/>
    </row>
    <row r="307" spans="1:6" ht="15" customHeight="1">
      <c r="A307" s="9"/>
      <c r="B307" s="9"/>
      <c r="C307" s="9"/>
      <c r="D307" s="9"/>
      <c r="E307" s="9"/>
      <c r="F307" s="9"/>
    </row>
    <row r="308" spans="1:6" ht="15" customHeight="1">
      <c r="A308" s="9"/>
      <c r="B308" s="9"/>
      <c r="C308" s="9"/>
      <c r="D308" s="9"/>
      <c r="E308" s="9"/>
      <c r="F308" s="9"/>
    </row>
    <row r="309" spans="1:6" ht="15" customHeight="1">
      <c r="A309" s="9"/>
      <c r="B309" s="9"/>
      <c r="C309" s="9"/>
      <c r="D309" s="9"/>
      <c r="E309" s="9"/>
      <c r="F309" s="9"/>
    </row>
    <row r="310" spans="1:6" ht="15" customHeight="1">
      <c r="A310" s="9"/>
      <c r="B310" s="9"/>
      <c r="C310" s="9"/>
      <c r="D310" s="9"/>
      <c r="E310" s="9"/>
      <c r="F310" s="9"/>
    </row>
    <row r="311" spans="1:6" ht="15" customHeight="1">
      <c r="A311" s="9"/>
      <c r="B311" s="9"/>
      <c r="C311" s="9"/>
      <c r="D311" s="9"/>
      <c r="E311" s="9"/>
      <c r="F311" s="9"/>
    </row>
    <row r="312" spans="1:6" ht="15" customHeight="1">
      <c r="A312" s="9"/>
      <c r="B312" s="9"/>
      <c r="C312" s="9"/>
      <c r="D312" s="9"/>
      <c r="E312" s="9"/>
      <c r="F312" s="9"/>
    </row>
    <row r="313" spans="1:6" ht="15" customHeight="1">
      <c r="A313" s="9"/>
      <c r="B313" s="9"/>
      <c r="C313" s="9"/>
      <c r="D313" s="9"/>
      <c r="E313" s="9"/>
      <c r="F313" s="9"/>
    </row>
    <row r="314" spans="1:6" ht="15" customHeight="1">
      <c r="A314" s="9"/>
      <c r="B314" s="9"/>
      <c r="C314" s="9"/>
      <c r="D314" s="9"/>
      <c r="E314" s="9"/>
      <c r="F314" s="9"/>
    </row>
    <row r="315" spans="1:6" ht="15" customHeight="1">
      <c r="A315" s="9"/>
      <c r="B315" s="9"/>
      <c r="C315" s="9"/>
      <c r="D315" s="9"/>
      <c r="E315" s="9"/>
      <c r="F315" s="9"/>
    </row>
    <row r="316" spans="1:6" ht="15" customHeight="1">
      <c r="A316" s="9"/>
      <c r="B316" s="9"/>
      <c r="C316" s="9"/>
      <c r="D316" s="9"/>
      <c r="E316" s="9"/>
      <c r="F316" s="9"/>
    </row>
    <row r="317" spans="1:6" ht="15" customHeight="1">
      <c r="A317" s="9"/>
      <c r="B317" s="9"/>
      <c r="C317" s="9"/>
      <c r="D317" s="9"/>
      <c r="E317" s="9"/>
      <c r="F317" s="9"/>
    </row>
    <row r="318" spans="1:6" ht="15" customHeight="1">
      <c r="A318" s="9"/>
      <c r="B318" s="9"/>
      <c r="C318" s="9"/>
      <c r="D318" s="9"/>
      <c r="E318" s="9"/>
      <c r="F318" s="9"/>
    </row>
    <row r="319" spans="1:6" ht="15" customHeight="1">
      <c r="A319" s="9"/>
      <c r="B319" s="9"/>
      <c r="C319" s="9"/>
      <c r="D319" s="9"/>
      <c r="E319" s="9"/>
      <c r="F319" s="9"/>
    </row>
    <row r="320" spans="1:6" ht="15" customHeight="1">
      <c r="A320" s="9"/>
      <c r="B320" s="9"/>
      <c r="C320" s="9"/>
      <c r="D320" s="9"/>
      <c r="E320" s="9"/>
      <c r="F320" s="9"/>
    </row>
    <row r="321" spans="1:6" ht="15" customHeight="1">
      <c r="A321" s="9"/>
      <c r="B321" s="9"/>
      <c r="C321" s="9"/>
      <c r="D321" s="9"/>
      <c r="E321" s="9"/>
      <c r="F321" s="9"/>
    </row>
    <row r="322" spans="1:6" ht="15" customHeight="1">
      <c r="A322" s="9"/>
      <c r="B322" s="9"/>
      <c r="C322" s="9"/>
      <c r="D322" s="9"/>
      <c r="E322" s="9"/>
      <c r="F322" s="9"/>
    </row>
    <row r="323" spans="1:6" ht="15" customHeight="1">
      <c r="A323" s="9"/>
      <c r="B323" s="9"/>
      <c r="C323" s="9"/>
      <c r="D323" s="9"/>
      <c r="E323" s="9"/>
      <c r="F323" s="9"/>
    </row>
    <row r="324" spans="1:6" ht="15" customHeight="1">
      <c r="A324" s="9"/>
      <c r="B324" s="9"/>
      <c r="C324" s="9"/>
      <c r="D324" s="9"/>
      <c r="E324" s="9"/>
      <c r="F324" s="9"/>
    </row>
    <row r="325" spans="1:6" ht="15" customHeight="1">
      <c r="A325" s="9"/>
      <c r="B325" s="9"/>
      <c r="C325" s="9"/>
      <c r="D325" s="9"/>
      <c r="E325" s="9"/>
      <c r="F325" s="9"/>
    </row>
    <row r="326" spans="1:6" ht="15" customHeight="1">
      <c r="A326" s="9"/>
      <c r="B326" s="9"/>
      <c r="C326" s="9"/>
      <c r="D326" s="9"/>
      <c r="E326" s="9"/>
      <c r="F326" s="9"/>
    </row>
    <row r="327" spans="1:6" ht="15" customHeight="1">
      <c r="A327" s="9"/>
      <c r="B327" s="9"/>
      <c r="C327" s="9"/>
      <c r="D327" s="9"/>
      <c r="E327" s="9"/>
      <c r="F327" s="9"/>
    </row>
    <row r="328" spans="1:6" ht="15" customHeight="1">
      <c r="A328" s="9"/>
      <c r="B328" s="9"/>
      <c r="C328" s="9"/>
      <c r="D328" s="9"/>
      <c r="E328" s="9"/>
      <c r="F328" s="9"/>
    </row>
    <row r="329" spans="1:6" ht="15" customHeight="1">
      <c r="A329" s="9"/>
      <c r="B329" s="9"/>
      <c r="C329" s="9"/>
      <c r="D329" s="9"/>
      <c r="E329" s="9"/>
      <c r="F329" s="9"/>
    </row>
    <row r="330" spans="1:6" ht="15" customHeight="1">
      <c r="A330" s="9"/>
      <c r="B330" s="9"/>
      <c r="C330" s="9"/>
      <c r="D330" s="9"/>
      <c r="E330" s="9"/>
      <c r="F330" s="9"/>
    </row>
    <row r="331" spans="1:6" ht="15" customHeight="1">
      <c r="A331" s="9"/>
      <c r="B331" s="9"/>
      <c r="C331" s="9"/>
      <c r="D331" s="9"/>
      <c r="E331" s="9"/>
      <c r="F331" s="9"/>
    </row>
    <row r="332" spans="1:6" ht="15" customHeight="1">
      <c r="A332" s="9"/>
      <c r="B332" s="9"/>
      <c r="C332" s="9"/>
      <c r="D332" s="9"/>
      <c r="E332" s="9"/>
      <c r="F332" s="9"/>
    </row>
    <row r="333" spans="1:6" ht="15" customHeight="1">
      <c r="A333" s="9"/>
      <c r="B333" s="9"/>
      <c r="C333" s="9"/>
      <c r="D333" s="9"/>
      <c r="E333" s="9"/>
      <c r="F333" s="9"/>
    </row>
    <row r="334" spans="1:6" ht="15" customHeight="1">
      <c r="A334" s="9"/>
      <c r="B334" s="9"/>
      <c r="C334" s="9"/>
      <c r="D334" s="9"/>
      <c r="E334" s="9"/>
      <c r="F334" s="9"/>
    </row>
    <row r="335" spans="1:6" ht="15" customHeight="1">
      <c r="A335" s="9"/>
      <c r="B335" s="9"/>
      <c r="C335" s="9"/>
      <c r="D335" s="9"/>
      <c r="E335" s="9"/>
      <c r="F335" s="9"/>
    </row>
    <row r="336" spans="1:6" ht="15" customHeight="1">
      <c r="A336" s="9"/>
      <c r="B336" s="9"/>
      <c r="C336" s="9"/>
      <c r="D336" s="9"/>
      <c r="E336" s="9"/>
      <c r="F336" s="9"/>
    </row>
    <row r="337" spans="1:6" ht="15" customHeight="1">
      <c r="A337" s="9"/>
      <c r="B337" s="9"/>
      <c r="C337" s="9"/>
      <c r="D337" s="9"/>
      <c r="E337" s="9"/>
      <c r="F337" s="9"/>
    </row>
    <row r="338" spans="1:6" ht="15" customHeight="1">
      <c r="A338" s="9"/>
      <c r="B338" s="9"/>
      <c r="C338" s="9"/>
      <c r="D338" s="9"/>
      <c r="E338" s="9"/>
      <c r="F338" s="9"/>
    </row>
    <row r="339" spans="1:6" ht="15" customHeight="1">
      <c r="A339" s="9"/>
      <c r="B339" s="9"/>
      <c r="C339" s="9"/>
      <c r="D339" s="9"/>
      <c r="E339" s="9"/>
      <c r="F339" s="9"/>
    </row>
    <row r="340" spans="1:6" ht="15" customHeight="1">
      <c r="A340" s="9"/>
      <c r="B340" s="9"/>
      <c r="C340" s="9"/>
      <c r="D340" s="9"/>
      <c r="E340" s="9"/>
      <c r="F340" s="9"/>
    </row>
    <row r="341" spans="1:6" ht="15" customHeight="1">
      <c r="A341" s="9"/>
      <c r="B341" s="9"/>
      <c r="C341" s="9"/>
      <c r="D341" s="9"/>
      <c r="E341" s="9"/>
      <c r="F341" s="9"/>
    </row>
    <row r="342" spans="1:6" ht="15" customHeight="1">
      <c r="A342" s="9"/>
      <c r="B342" s="9"/>
      <c r="C342" s="9"/>
      <c r="D342" s="9"/>
      <c r="E342" s="9"/>
      <c r="F342" s="9"/>
    </row>
    <row r="343" spans="1:6" ht="15.75" customHeight="1">
      <c r="A343" s="34" t="s">
        <v>13</v>
      </c>
      <c r="B343" s="34"/>
      <c r="C343" s="34"/>
      <c r="D343" s="34"/>
      <c r="E343" s="34"/>
      <c r="F343" s="34"/>
    </row>
    <row r="344" spans="1:6" ht="12.75" customHeight="1">
      <c r="A344" s="9"/>
      <c r="B344" s="9"/>
      <c r="C344" s="9"/>
      <c r="D344" s="9"/>
      <c r="E344" s="9"/>
      <c r="F344" s="9"/>
    </row>
    <row r="345" spans="1:6" ht="25.5">
      <c r="A345" s="1" t="s">
        <v>11</v>
      </c>
      <c r="B345" s="1" t="s">
        <v>2</v>
      </c>
      <c r="C345" s="1" t="s">
        <v>3</v>
      </c>
      <c r="D345" s="1" t="s">
        <v>4</v>
      </c>
      <c r="E345" s="1" t="s">
        <v>5</v>
      </c>
      <c r="F345" s="1" t="s">
        <v>6</v>
      </c>
    </row>
    <row r="346" spans="1:6" ht="12.75">
      <c r="A346" s="2" t="s">
        <v>347</v>
      </c>
      <c r="B346" s="3"/>
      <c r="C346" s="3"/>
      <c r="D346" s="3"/>
      <c r="E346" s="3"/>
      <c r="F346" s="4"/>
    </row>
    <row r="347" spans="1:6" ht="12.75">
      <c r="A347" s="5" t="s">
        <v>90</v>
      </c>
      <c r="B347" s="5" t="s">
        <v>91</v>
      </c>
      <c r="C347" s="6">
        <f>+F63</f>
        <v>55065257.74</v>
      </c>
      <c r="D347" s="6">
        <v>3000000</v>
      </c>
      <c r="E347" s="6"/>
      <c r="F347" s="6">
        <f>+C347-D347+E347</f>
        <v>52065257.74</v>
      </c>
    </row>
    <row r="348" spans="1:6" ht="12.75">
      <c r="A348" s="5" t="s">
        <v>115</v>
      </c>
      <c r="B348" s="5" t="s">
        <v>116</v>
      </c>
      <c r="C348" s="6">
        <v>60677705.45</v>
      </c>
      <c r="D348" s="6">
        <v>8000000</v>
      </c>
      <c r="E348" s="6"/>
      <c r="F348" s="6">
        <f>+C348-D348+E348</f>
        <v>52677705.45</v>
      </c>
    </row>
    <row r="349" spans="1:6" ht="25.5">
      <c r="A349" s="14" t="s">
        <v>118</v>
      </c>
      <c r="B349" s="5" t="s">
        <v>100</v>
      </c>
      <c r="C349" s="6">
        <v>37115086.09</v>
      </c>
      <c r="D349" s="6">
        <v>1000000</v>
      </c>
      <c r="E349" s="6"/>
      <c r="F349" s="6">
        <f>+C349-D349+E349</f>
        <v>36115086.09</v>
      </c>
    </row>
    <row r="350" spans="1:6" ht="25.5">
      <c r="A350" s="14" t="s">
        <v>114</v>
      </c>
      <c r="B350" s="5" t="s">
        <v>103</v>
      </c>
      <c r="C350" s="6">
        <v>29831330.21</v>
      </c>
      <c r="D350" s="6">
        <v>10000000</v>
      </c>
      <c r="E350" s="6"/>
      <c r="F350" s="6">
        <f>+C350-D350+E350</f>
        <v>19831330.21</v>
      </c>
    </row>
    <row r="351" spans="1:6" ht="17.25" customHeight="1">
      <c r="A351" s="14" t="s">
        <v>396</v>
      </c>
      <c r="B351" s="5" t="s">
        <v>91</v>
      </c>
      <c r="C351" s="6">
        <v>7752114.48</v>
      </c>
      <c r="D351" s="6">
        <v>3000000</v>
      </c>
      <c r="E351" s="6"/>
      <c r="F351" s="6">
        <f>+C351-D351+E351</f>
        <v>4752114.48</v>
      </c>
    </row>
    <row r="352" spans="1:6" ht="29.25" customHeight="1">
      <c r="A352" s="5" t="s">
        <v>117</v>
      </c>
      <c r="B352" s="5" t="s">
        <v>116</v>
      </c>
      <c r="C352" s="6">
        <v>10587544.2</v>
      </c>
      <c r="D352" s="6">
        <v>1000000</v>
      </c>
      <c r="E352" s="6"/>
      <c r="F352" s="6">
        <f aca="true" t="shared" si="10" ref="F352:F359">+C352-D352+E352</f>
        <v>9587544.2</v>
      </c>
    </row>
    <row r="353" spans="1:6" ht="25.5">
      <c r="A353" s="14" t="s">
        <v>119</v>
      </c>
      <c r="B353" s="5" t="s">
        <v>103</v>
      </c>
      <c r="C353" s="6">
        <v>2009679.71</v>
      </c>
      <c r="D353" s="6">
        <v>1000000</v>
      </c>
      <c r="E353" s="6"/>
      <c r="F353" s="6">
        <f t="shared" si="10"/>
        <v>1009679.71</v>
      </c>
    </row>
    <row r="354" spans="1:6" ht="12.75">
      <c r="A354" s="14" t="s">
        <v>120</v>
      </c>
      <c r="B354" s="5" t="s">
        <v>92</v>
      </c>
      <c r="C354" s="6">
        <v>19469177.12</v>
      </c>
      <c r="D354" s="6">
        <v>2849413.57</v>
      </c>
      <c r="F354" s="6">
        <f t="shared" si="10"/>
        <v>16619763.55</v>
      </c>
    </row>
    <row r="355" spans="1:6" ht="12.75">
      <c r="A355" s="14" t="s">
        <v>121</v>
      </c>
      <c r="B355" s="5" t="s">
        <v>122</v>
      </c>
      <c r="C355" s="6">
        <v>44950578.57</v>
      </c>
      <c r="D355" s="6"/>
      <c r="E355" s="6">
        <v>16264929.12</v>
      </c>
      <c r="F355" s="6">
        <f t="shared" si="10"/>
        <v>61215507.69</v>
      </c>
    </row>
    <row r="356" spans="1:6" ht="15.75" customHeight="1">
      <c r="A356" s="5" t="s">
        <v>123</v>
      </c>
      <c r="B356" s="5" t="s">
        <v>91</v>
      </c>
      <c r="C356" s="6">
        <v>11389403</v>
      </c>
      <c r="D356" s="6"/>
      <c r="E356" s="6">
        <v>7878786.39</v>
      </c>
      <c r="F356" s="6">
        <f t="shared" si="10"/>
        <v>19268189.39</v>
      </c>
    </row>
    <row r="357" spans="1:6" ht="12.75">
      <c r="A357" s="14" t="s">
        <v>124</v>
      </c>
      <c r="B357" s="5" t="s">
        <v>94</v>
      </c>
      <c r="C357" s="6">
        <v>11018791</v>
      </c>
      <c r="D357" s="6"/>
      <c r="E357" s="6">
        <v>1902640.64</v>
      </c>
      <c r="F357" s="6">
        <f t="shared" si="10"/>
        <v>12921431.64</v>
      </c>
    </row>
    <row r="358" spans="1:6" ht="25.5">
      <c r="A358" s="14" t="s">
        <v>125</v>
      </c>
      <c r="B358" s="5" t="s">
        <v>100</v>
      </c>
      <c r="C358" s="6">
        <v>8371798</v>
      </c>
      <c r="D358" s="6"/>
      <c r="E358" s="6">
        <v>2284957.42</v>
      </c>
      <c r="F358" s="6">
        <f t="shared" si="10"/>
        <v>10656755.42</v>
      </c>
    </row>
    <row r="359" spans="1:6" ht="12.75">
      <c r="A359" s="5" t="s">
        <v>126</v>
      </c>
      <c r="B359" s="5" t="s">
        <v>127</v>
      </c>
      <c r="C359" s="6">
        <v>4452891</v>
      </c>
      <c r="D359" s="6"/>
      <c r="E359" s="6">
        <v>1518100</v>
      </c>
      <c r="F359" s="6">
        <f t="shared" si="10"/>
        <v>5970991</v>
      </c>
    </row>
    <row r="360" spans="1:7" ht="12.75">
      <c r="A360" s="33"/>
      <c r="B360" s="33"/>
      <c r="C360" s="10">
        <f>SUM(C347:C359)</f>
        <v>302691356.57</v>
      </c>
      <c r="D360" s="10">
        <f>SUM(D347:D359)</f>
        <v>29849413.57</v>
      </c>
      <c r="E360" s="10">
        <f>SUM(E347:E359)</f>
        <v>29849413.57</v>
      </c>
      <c r="F360" s="10">
        <f>SUM(F347:F359)</f>
        <v>302691356.57</v>
      </c>
      <c r="G360" s="13"/>
    </row>
    <row r="361" spans="1:6" ht="12.75">
      <c r="A361" s="7"/>
      <c r="B361" s="8"/>
      <c r="C361" s="8"/>
      <c r="D361" s="8"/>
      <c r="E361" s="8"/>
      <c r="F361" s="8"/>
    </row>
    <row r="362" spans="1:6" ht="12.75">
      <c r="A362" s="31" t="s">
        <v>10</v>
      </c>
      <c r="B362" s="31"/>
      <c r="C362" s="31"/>
      <c r="D362" s="31"/>
      <c r="E362" s="31"/>
      <c r="F362" s="31"/>
    </row>
    <row r="363" spans="1:6" ht="38.25" customHeight="1">
      <c r="A363" s="32" t="s">
        <v>387</v>
      </c>
      <c r="B363" s="32"/>
      <c r="C363" s="32"/>
      <c r="D363" s="32"/>
      <c r="E363" s="32"/>
      <c r="F363" s="32"/>
    </row>
    <row r="364" spans="1:6" ht="12.75">
      <c r="A364" s="9"/>
      <c r="B364" s="9"/>
      <c r="C364" s="9"/>
      <c r="D364" s="9"/>
      <c r="E364" s="9"/>
      <c r="F364" s="9"/>
    </row>
    <row r="365" spans="1:6" ht="25.5">
      <c r="A365" s="1" t="s">
        <v>11</v>
      </c>
      <c r="B365" s="1" t="s">
        <v>2</v>
      </c>
      <c r="C365" s="1" t="s">
        <v>3</v>
      </c>
      <c r="D365" s="1" t="s">
        <v>4</v>
      </c>
      <c r="E365" s="1" t="s">
        <v>5</v>
      </c>
      <c r="F365" s="1" t="s">
        <v>6</v>
      </c>
    </row>
    <row r="366" spans="1:6" ht="12.75">
      <c r="A366" s="2" t="s">
        <v>348</v>
      </c>
      <c r="B366" s="3"/>
      <c r="C366" s="3"/>
      <c r="D366" s="3"/>
      <c r="E366" s="3"/>
      <c r="F366" s="4"/>
    </row>
    <row r="367" spans="1:6" ht="23.25" customHeight="1">
      <c r="A367" s="5" t="s">
        <v>163</v>
      </c>
      <c r="B367" s="5" t="s">
        <v>151</v>
      </c>
      <c r="C367" s="6">
        <v>5468937.62</v>
      </c>
      <c r="D367" s="6">
        <v>3000000</v>
      </c>
      <c r="E367" s="6"/>
      <c r="F367" s="6">
        <f aca="true" t="shared" si="11" ref="F367:F373">+C367-D367+E367</f>
        <v>2468937.62</v>
      </c>
    </row>
    <row r="368" spans="1:6" ht="15" customHeight="1">
      <c r="A368" s="5" t="s">
        <v>164</v>
      </c>
      <c r="B368" s="5" t="s">
        <v>155</v>
      </c>
      <c r="C368" s="6">
        <v>4449450</v>
      </c>
      <c r="D368" s="6">
        <v>1600000</v>
      </c>
      <c r="E368" s="6"/>
      <c r="F368" s="6">
        <f t="shared" si="11"/>
        <v>2849450</v>
      </c>
    </row>
    <row r="369" spans="1:6" ht="15" customHeight="1">
      <c r="A369" s="5" t="s">
        <v>165</v>
      </c>
      <c r="B369" s="5" t="s">
        <v>135</v>
      </c>
      <c r="C369" s="6">
        <v>3792648.41</v>
      </c>
      <c r="D369" s="6">
        <v>2000000</v>
      </c>
      <c r="E369" s="6"/>
      <c r="F369" s="6">
        <f t="shared" si="11"/>
        <v>1792648.4100000001</v>
      </c>
    </row>
    <row r="370" spans="1:6" ht="15" customHeight="1">
      <c r="A370" s="5" t="s">
        <v>167</v>
      </c>
      <c r="B370" s="5" t="s">
        <v>168</v>
      </c>
      <c r="C370" s="6">
        <v>2705906.98</v>
      </c>
      <c r="D370" s="6">
        <v>700000</v>
      </c>
      <c r="E370" s="6"/>
      <c r="F370" s="6">
        <f t="shared" si="11"/>
        <v>2005906.98</v>
      </c>
    </row>
    <row r="371" spans="1:6" ht="15" customHeight="1">
      <c r="A371" s="5" t="s">
        <v>166</v>
      </c>
      <c r="B371" s="5" t="s">
        <v>79</v>
      </c>
      <c r="C371" s="6">
        <v>3761286.14</v>
      </c>
      <c r="D371" s="6">
        <v>700000</v>
      </c>
      <c r="E371" s="6"/>
      <c r="F371" s="6">
        <f t="shared" si="11"/>
        <v>3061286.14</v>
      </c>
    </row>
    <row r="372" spans="1:6" ht="15" customHeight="1">
      <c r="A372" s="5" t="s">
        <v>169</v>
      </c>
      <c r="B372" s="5" t="s">
        <v>170</v>
      </c>
      <c r="C372" s="6">
        <v>67010957</v>
      </c>
      <c r="D372" s="6">
        <v>2000000</v>
      </c>
      <c r="E372" s="6"/>
      <c r="F372" s="6">
        <f t="shared" si="11"/>
        <v>65010957</v>
      </c>
    </row>
    <row r="373" spans="1:6" ht="15" customHeight="1">
      <c r="A373" s="14" t="s">
        <v>171</v>
      </c>
      <c r="B373" s="5" t="s">
        <v>172</v>
      </c>
      <c r="C373" s="6">
        <v>0</v>
      </c>
      <c r="D373" s="6"/>
      <c r="E373" s="6">
        <v>10000000</v>
      </c>
      <c r="F373" s="6">
        <f t="shared" si="11"/>
        <v>10000000</v>
      </c>
    </row>
    <row r="374" spans="1:7" ht="15" customHeight="1">
      <c r="A374" s="33"/>
      <c r="B374" s="33"/>
      <c r="C374" s="10">
        <f>SUM(C367:C373)</f>
        <v>87189186.15</v>
      </c>
      <c r="D374" s="10">
        <f>SUM(D367:D373)</f>
        <v>10000000</v>
      </c>
      <c r="E374" s="10">
        <f>SUM(E367:E373)</f>
        <v>10000000</v>
      </c>
      <c r="F374" s="10">
        <f>SUM(F367:F373)</f>
        <v>87189186.15</v>
      </c>
      <c r="G374" s="13"/>
    </row>
    <row r="375" spans="1:6" ht="15" customHeight="1">
      <c r="A375" s="7"/>
      <c r="B375" s="8"/>
      <c r="C375" s="8"/>
      <c r="D375" s="8"/>
      <c r="E375" s="8"/>
      <c r="F375" s="8"/>
    </row>
    <row r="376" spans="1:6" ht="15" customHeight="1">
      <c r="A376" s="31" t="s">
        <v>10</v>
      </c>
      <c r="B376" s="31"/>
      <c r="C376" s="31"/>
      <c r="D376" s="31"/>
      <c r="E376" s="31"/>
      <c r="F376" s="31"/>
    </row>
    <row r="377" spans="1:6" ht="44.25" customHeight="1">
      <c r="A377" s="32" t="s">
        <v>173</v>
      </c>
      <c r="B377" s="32"/>
      <c r="C377" s="32"/>
      <c r="D377" s="32"/>
      <c r="E377" s="32"/>
      <c r="F377" s="32"/>
    </row>
    <row r="378" spans="1:6" ht="25.5">
      <c r="A378" s="1" t="s">
        <v>11</v>
      </c>
      <c r="B378" s="1" t="s">
        <v>2</v>
      </c>
      <c r="C378" s="1" t="s">
        <v>3</v>
      </c>
      <c r="D378" s="1" t="s">
        <v>4</v>
      </c>
      <c r="E378" s="1" t="s">
        <v>5</v>
      </c>
      <c r="F378" s="1" t="s">
        <v>6</v>
      </c>
    </row>
    <row r="379" spans="1:6" ht="12.75">
      <c r="A379" s="2" t="s">
        <v>349</v>
      </c>
      <c r="B379" s="3"/>
      <c r="C379" s="3"/>
      <c r="D379" s="3"/>
      <c r="E379" s="3"/>
      <c r="F379" s="4"/>
    </row>
    <row r="380" spans="1:6" ht="15" customHeight="1">
      <c r="A380" s="5" t="s">
        <v>238</v>
      </c>
      <c r="B380" s="5" t="s">
        <v>211</v>
      </c>
      <c r="C380" s="6">
        <v>4017929</v>
      </c>
      <c r="D380" s="6">
        <v>1000000</v>
      </c>
      <c r="E380" s="6"/>
      <c r="F380" s="6">
        <f>+C380-D380+E380</f>
        <v>3017929</v>
      </c>
    </row>
    <row r="381" spans="1:6" ht="15" customHeight="1">
      <c r="A381" s="5" t="s">
        <v>239</v>
      </c>
      <c r="B381" s="5" t="s">
        <v>45</v>
      </c>
      <c r="C381" s="6">
        <v>4596951</v>
      </c>
      <c r="D381" s="6">
        <v>1500000</v>
      </c>
      <c r="E381" s="6"/>
      <c r="F381" s="6">
        <f>+C381-D381+E381</f>
        <v>3096951</v>
      </c>
    </row>
    <row r="382" spans="1:6" ht="15" customHeight="1">
      <c r="A382" s="5" t="s">
        <v>240</v>
      </c>
      <c r="B382" s="5" t="s">
        <v>210</v>
      </c>
      <c r="C382" s="6">
        <v>864020</v>
      </c>
      <c r="D382" s="6">
        <v>500000</v>
      </c>
      <c r="E382" s="6"/>
      <c r="F382" s="6">
        <f>+C382-D382+E382</f>
        <v>364020</v>
      </c>
    </row>
    <row r="383" spans="1:6" ht="15" customHeight="1">
      <c r="A383" s="5" t="s">
        <v>241</v>
      </c>
      <c r="B383" s="5" t="s">
        <v>242</v>
      </c>
      <c r="C383" s="6">
        <v>3190539</v>
      </c>
      <c r="D383" s="6">
        <v>1000000</v>
      </c>
      <c r="E383" s="6"/>
      <c r="F383" s="6">
        <f>+C383-D383+E383</f>
        <v>2190539</v>
      </c>
    </row>
    <row r="384" spans="1:6" ht="15" customHeight="1">
      <c r="A384" s="5" t="s">
        <v>244</v>
      </c>
      <c r="B384" s="5" t="s">
        <v>55</v>
      </c>
      <c r="C384" s="6">
        <v>12000000</v>
      </c>
      <c r="D384" s="6"/>
      <c r="E384" s="6">
        <v>4000000</v>
      </c>
      <c r="F384" s="6">
        <f>+C384-D384+E384</f>
        <v>16000000</v>
      </c>
    </row>
    <row r="385" spans="1:7" ht="12.75">
      <c r="A385" s="33"/>
      <c r="B385" s="33"/>
      <c r="C385" s="10">
        <f>SUM(C380:C384)</f>
        <v>24669439</v>
      </c>
      <c r="D385" s="10">
        <f>SUM(D380:D384)</f>
        <v>4000000</v>
      </c>
      <c r="E385" s="10">
        <f>SUM(E380:E384)</f>
        <v>4000000</v>
      </c>
      <c r="F385" s="10">
        <f>SUM(F380:F384)</f>
        <v>24669439</v>
      </c>
      <c r="G385" s="13"/>
    </row>
    <row r="386" spans="1:6" ht="12.75">
      <c r="A386" s="7"/>
      <c r="B386" s="8"/>
      <c r="C386" s="8"/>
      <c r="D386" s="8"/>
      <c r="E386" s="8"/>
      <c r="F386" s="8"/>
    </row>
    <row r="387" spans="1:6" ht="36.75" customHeight="1">
      <c r="A387" s="32" t="s">
        <v>243</v>
      </c>
      <c r="B387" s="32"/>
      <c r="C387" s="32"/>
      <c r="D387" s="32"/>
      <c r="E387" s="32"/>
      <c r="F387" s="32"/>
    </row>
    <row r="388" spans="1:6" ht="12.75">
      <c r="A388" s="9"/>
      <c r="B388" s="9"/>
      <c r="C388" s="9"/>
      <c r="D388" s="9"/>
      <c r="E388" s="9"/>
      <c r="F388" s="9"/>
    </row>
    <row r="389" spans="1:6" ht="12.75">
      <c r="A389" s="9"/>
      <c r="B389" s="9"/>
      <c r="C389" s="9"/>
      <c r="D389" s="9"/>
      <c r="E389" s="9"/>
      <c r="F389" s="9"/>
    </row>
    <row r="390" spans="1:6" ht="12.75">
      <c r="A390" s="9"/>
      <c r="B390" s="9"/>
      <c r="C390" s="9"/>
      <c r="D390" s="9"/>
      <c r="E390" s="9"/>
      <c r="F390" s="9"/>
    </row>
    <row r="391" spans="1:6" ht="12.75">
      <c r="A391" s="9"/>
      <c r="B391" s="9"/>
      <c r="C391" s="9"/>
      <c r="D391" s="9"/>
      <c r="E391" s="9"/>
      <c r="F391" s="9"/>
    </row>
    <row r="392" spans="1:6" ht="25.5">
      <c r="A392" s="1" t="s">
        <v>11</v>
      </c>
      <c r="B392" s="1" t="s">
        <v>2</v>
      </c>
      <c r="C392" s="1" t="s">
        <v>3</v>
      </c>
      <c r="D392" s="1" t="s">
        <v>4</v>
      </c>
      <c r="E392" s="1" t="s">
        <v>5</v>
      </c>
      <c r="F392" s="1" t="s">
        <v>6</v>
      </c>
    </row>
    <row r="393" spans="1:6" ht="12.75">
      <c r="A393" s="28" t="s">
        <v>350</v>
      </c>
      <c r="B393" s="3"/>
      <c r="C393" s="3"/>
      <c r="D393" s="3"/>
      <c r="E393" s="3"/>
      <c r="F393" s="4"/>
    </row>
    <row r="394" spans="1:6" ht="12.75">
      <c r="A394" s="26" t="s">
        <v>278</v>
      </c>
      <c r="B394" s="26" t="s">
        <v>36</v>
      </c>
      <c r="C394" s="27">
        <v>5246012.81</v>
      </c>
      <c r="D394" s="27">
        <v>2000000</v>
      </c>
      <c r="E394" s="6"/>
      <c r="F394" s="6">
        <f aca="true" t="shared" si="12" ref="F394:F422">+C394-D394+E394</f>
        <v>3246012.8099999996</v>
      </c>
    </row>
    <row r="395" spans="1:6" ht="12.75">
      <c r="A395" s="5" t="s">
        <v>274</v>
      </c>
      <c r="B395" s="5" t="s">
        <v>275</v>
      </c>
      <c r="C395" s="23">
        <v>11984281</v>
      </c>
      <c r="D395" s="23">
        <f>3030060.55+2876366.84</f>
        <v>5906427.39</v>
      </c>
      <c r="E395" s="6"/>
      <c r="F395" s="6">
        <f t="shared" si="12"/>
        <v>6077853.61</v>
      </c>
    </row>
    <row r="396" spans="1:6" ht="12.75">
      <c r="A396" s="26" t="s">
        <v>160</v>
      </c>
      <c r="B396" s="26" t="s">
        <v>277</v>
      </c>
      <c r="C396" s="27">
        <v>19596228.5</v>
      </c>
      <c r="D396" s="27">
        <v>606045.91</v>
      </c>
      <c r="E396" s="6"/>
      <c r="F396" s="6">
        <f t="shared" si="12"/>
        <v>18990182.59</v>
      </c>
    </row>
    <row r="397" spans="1:6" ht="12.75">
      <c r="A397" s="5" t="s">
        <v>221</v>
      </c>
      <c r="B397" s="24" t="s">
        <v>276</v>
      </c>
      <c r="C397" s="23">
        <v>24327291.66</v>
      </c>
      <c r="D397" s="23">
        <v>3572000</v>
      </c>
      <c r="E397" s="6"/>
      <c r="F397" s="6">
        <f t="shared" si="12"/>
        <v>20755291.66</v>
      </c>
    </row>
    <row r="398" spans="1:6" ht="12.75">
      <c r="A398" s="5" t="s">
        <v>219</v>
      </c>
      <c r="B398" s="5" t="s">
        <v>220</v>
      </c>
      <c r="C398" s="23">
        <v>3059262.57</v>
      </c>
      <c r="D398" s="23">
        <v>1400000</v>
      </c>
      <c r="E398" s="6"/>
      <c r="F398" s="6">
        <f t="shared" si="12"/>
        <v>1659262.5699999998</v>
      </c>
    </row>
    <row r="399" spans="1:6" ht="12.75">
      <c r="A399" s="5" t="s">
        <v>272</v>
      </c>
      <c r="B399" s="5" t="s">
        <v>273</v>
      </c>
      <c r="C399" s="23">
        <v>1749579.45</v>
      </c>
      <c r="D399" s="23">
        <v>1749579.45</v>
      </c>
      <c r="E399" s="6"/>
      <c r="F399" s="6">
        <f t="shared" si="12"/>
        <v>0</v>
      </c>
    </row>
    <row r="400" spans="1:6" ht="12.75">
      <c r="A400" s="5" t="s">
        <v>270</v>
      </c>
      <c r="B400" s="5" t="s">
        <v>271</v>
      </c>
      <c r="C400" s="23">
        <v>1790360</v>
      </c>
      <c r="D400" s="23">
        <v>1790360</v>
      </c>
      <c r="E400" s="6"/>
      <c r="F400" s="6">
        <f t="shared" si="12"/>
        <v>0</v>
      </c>
    </row>
    <row r="401" spans="1:6" ht="12.75">
      <c r="A401" s="26" t="s">
        <v>397</v>
      </c>
      <c r="B401" s="26" t="s">
        <v>34</v>
      </c>
      <c r="C401" s="27">
        <v>517791</v>
      </c>
      <c r="D401" s="6"/>
      <c r="E401" s="6">
        <v>2000000</v>
      </c>
      <c r="F401" s="6">
        <f t="shared" si="12"/>
        <v>2517791</v>
      </c>
    </row>
    <row r="402" spans="1:6" ht="12.75">
      <c r="A402" s="5" t="s">
        <v>281</v>
      </c>
      <c r="B402" s="5" t="s">
        <v>179</v>
      </c>
      <c r="C402" s="6">
        <v>8570449</v>
      </c>
      <c r="D402" s="6"/>
      <c r="E402" s="23">
        <v>415300</v>
      </c>
      <c r="F402" s="6">
        <f t="shared" si="12"/>
        <v>8985749</v>
      </c>
    </row>
    <row r="403" spans="1:6" ht="12.75">
      <c r="A403" s="5" t="s">
        <v>282</v>
      </c>
      <c r="B403" s="5" t="s">
        <v>283</v>
      </c>
      <c r="C403" s="6">
        <v>22784895.21</v>
      </c>
      <c r="D403" s="6"/>
      <c r="E403" s="23">
        <v>38069.17</v>
      </c>
      <c r="F403" s="6">
        <f t="shared" si="12"/>
        <v>22822964.380000003</v>
      </c>
    </row>
    <row r="404" spans="1:6" ht="12.75">
      <c r="A404" s="5" t="s">
        <v>284</v>
      </c>
      <c r="B404" s="5" t="s">
        <v>94</v>
      </c>
      <c r="C404" s="6">
        <v>6640200.02</v>
      </c>
      <c r="D404" s="6"/>
      <c r="E404" s="23">
        <v>41530</v>
      </c>
      <c r="F404" s="6">
        <f t="shared" si="12"/>
        <v>6681730.02</v>
      </c>
    </row>
    <row r="405" spans="1:6" ht="12.75">
      <c r="A405" s="5" t="s">
        <v>285</v>
      </c>
      <c r="B405" s="5" t="s">
        <v>286</v>
      </c>
      <c r="C405" s="6">
        <v>8977603.74</v>
      </c>
      <c r="D405" s="6"/>
      <c r="E405" s="23">
        <v>42256.78</v>
      </c>
      <c r="F405" s="6">
        <f t="shared" si="12"/>
        <v>9019860.52</v>
      </c>
    </row>
    <row r="406" spans="1:6" ht="12.75">
      <c r="A406" s="5" t="s">
        <v>287</v>
      </c>
      <c r="B406" s="5" t="s">
        <v>288</v>
      </c>
      <c r="C406" s="6">
        <v>485272.47</v>
      </c>
      <c r="D406" s="6"/>
      <c r="E406" s="23">
        <v>2284.15</v>
      </c>
      <c r="F406" s="6">
        <f t="shared" si="12"/>
        <v>487556.62</v>
      </c>
    </row>
    <row r="407" spans="1:6" ht="12.75">
      <c r="A407" s="5" t="s">
        <v>289</v>
      </c>
      <c r="B407" s="5" t="s">
        <v>127</v>
      </c>
      <c r="C407" s="6">
        <v>4540992.86</v>
      </c>
      <c r="D407" s="6"/>
      <c r="E407" s="23">
        <v>23206.96</v>
      </c>
      <c r="F407" s="6">
        <f t="shared" si="12"/>
        <v>4564199.82</v>
      </c>
    </row>
    <row r="408" spans="1:6" ht="25.5">
      <c r="A408" s="5" t="s">
        <v>290</v>
      </c>
      <c r="B408" s="5" t="s">
        <v>291</v>
      </c>
      <c r="C408" s="6">
        <v>1455824.42</v>
      </c>
      <c r="D408" s="6"/>
      <c r="E408" s="23">
        <v>6852.45</v>
      </c>
      <c r="F408" s="6">
        <f t="shared" si="12"/>
        <v>1462676.8699999999</v>
      </c>
    </row>
    <row r="409" spans="1:6" ht="16.5" customHeight="1">
      <c r="A409" s="5" t="s">
        <v>292</v>
      </c>
      <c r="B409" s="5" t="s">
        <v>293</v>
      </c>
      <c r="C409" s="6">
        <v>2911651.83</v>
      </c>
      <c r="D409" s="6"/>
      <c r="E409" s="23">
        <v>13704.9</v>
      </c>
      <c r="F409" s="6">
        <f t="shared" si="12"/>
        <v>2925356.73</v>
      </c>
    </row>
    <row r="410" spans="1:6" ht="25.5">
      <c r="A410" s="5" t="s">
        <v>294</v>
      </c>
      <c r="B410" s="5" t="s">
        <v>295</v>
      </c>
      <c r="C410" s="6">
        <v>4896659.19</v>
      </c>
      <c r="D410" s="6"/>
      <c r="E410" s="23">
        <v>22841.5</v>
      </c>
      <c r="F410" s="6">
        <f t="shared" si="12"/>
        <v>4919500.69</v>
      </c>
    </row>
    <row r="411" spans="1:6" ht="12.75">
      <c r="A411" s="5" t="s">
        <v>296</v>
      </c>
      <c r="B411" s="5" t="s">
        <v>179</v>
      </c>
      <c r="C411" s="6">
        <v>0</v>
      </c>
      <c r="D411" s="6"/>
      <c r="E411" s="23">
        <v>3322400</v>
      </c>
      <c r="F411" s="6">
        <f t="shared" si="12"/>
        <v>3322400</v>
      </c>
    </row>
    <row r="412" spans="1:6" ht="12.75">
      <c r="A412" s="5" t="s">
        <v>297</v>
      </c>
      <c r="B412" s="5" t="s">
        <v>283</v>
      </c>
      <c r="C412" s="6">
        <v>20607584</v>
      </c>
      <c r="D412" s="6"/>
      <c r="E412" s="23">
        <v>304553.33</v>
      </c>
      <c r="F412" s="6">
        <f t="shared" si="12"/>
        <v>20912137.33</v>
      </c>
    </row>
    <row r="413" spans="1:6" ht="12.75">
      <c r="A413" s="5" t="s">
        <v>298</v>
      </c>
      <c r="B413" s="5" t="s">
        <v>94</v>
      </c>
      <c r="C413" s="6">
        <v>5398102</v>
      </c>
      <c r="D413" s="6"/>
      <c r="E413" s="23">
        <v>332240</v>
      </c>
      <c r="F413" s="6">
        <f t="shared" si="12"/>
        <v>5730342</v>
      </c>
    </row>
    <row r="414" spans="1:6" ht="12.75">
      <c r="A414" s="5" t="s">
        <v>299</v>
      </c>
      <c r="B414" s="5" t="s">
        <v>286</v>
      </c>
      <c r="C414" s="6">
        <v>7698948</v>
      </c>
      <c r="D414" s="6"/>
      <c r="E414" s="23">
        <v>338054.2</v>
      </c>
      <c r="F414" s="6">
        <f t="shared" si="12"/>
        <v>8037002.2</v>
      </c>
    </row>
    <row r="415" spans="1:6" ht="12.75">
      <c r="A415" s="5" t="s">
        <v>300</v>
      </c>
      <c r="B415" s="5" t="s">
        <v>288</v>
      </c>
      <c r="C415" s="6">
        <v>416155.7</v>
      </c>
      <c r="D415" s="6"/>
      <c r="E415" s="23">
        <v>18273.2</v>
      </c>
      <c r="F415" s="6">
        <f t="shared" si="12"/>
        <v>434428.9</v>
      </c>
    </row>
    <row r="416" spans="1:6" ht="12.75">
      <c r="A416" s="5" t="s">
        <v>301</v>
      </c>
      <c r="B416" s="5" t="s">
        <v>127</v>
      </c>
      <c r="C416" s="6">
        <v>3844469.06</v>
      </c>
      <c r="D416" s="6"/>
      <c r="E416" s="23">
        <v>185655.71</v>
      </c>
      <c r="F416" s="6">
        <f t="shared" si="12"/>
        <v>4030124.77</v>
      </c>
    </row>
    <row r="417" spans="1:6" ht="25.5">
      <c r="A417" s="5" t="s">
        <v>302</v>
      </c>
      <c r="B417" s="5" t="s">
        <v>291</v>
      </c>
      <c r="C417" s="6">
        <v>1248474.11</v>
      </c>
      <c r="D417" s="6"/>
      <c r="E417" s="23">
        <v>54819.2</v>
      </c>
      <c r="F417" s="6">
        <f t="shared" si="12"/>
        <v>1303293.31</v>
      </c>
    </row>
    <row r="418" spans="1:6" ht="18" customHeight="1">
      <c r="A418" s="5" t="s">
        <v>303</v>
      </c>
      <c r="B418" s="5" t="s">
        <v>293</v>
      </c>
      <c r="C418" s="6">
        <v>2496952</v>
      </c>
      <c r="D418" s="6"/>
      <c r="E418" s="23">
        <v>109639.2</v>
      </c>
      <c r="F418" s="6">
        <f t="shared" si="12"/>
        <v>2606591.2</v>
      </c>
    </row>
    <row r="419" spans="1:6" ht="25.5">
      <c r="A419" s="5" t="s">
        <v>304</v>
      </c>
      <c r="B419" s="5" t="s">
        <v>295</v>
      </c>
      <c r="C419" s="6">
        <v>4385597.57</v>
      </c>
      <c r="D419" s="6"/>
      <c r="E419" s="23">
        <v>182732</v>
      </c>
      <c r="F419" s="6">
        <f t="shared" si="12"/>
        <v>4568329.57</v>
      </c>
    </row>
    <row r="420" spans="1:6" ht="25.5">
      <c r="A420" s="5" t="s">
        <v>305</v>
      </c>
      <c r="B420" s="5" t="s">
        <v>280</v>
      </c>
      <c r="C420" s="6">
        <v>0</v>
      </c>
      <c r="D420" s="6"/>
      <c r="E420" s="23">
        <v>3570000</v>
      </c>
      <c r="F420" s="6">
        <f t="shared" si="12"/>
        <v>3570000</v>
      </c>
    </row>
    <row r="421" spans="1:6" ht="12.75">
      <c r="A421" s="5" t="s">
        <v>322</v>
      </c>
      <c r="B421" s="5" t="s">
        <v>279</v>
      </c>
      <c r="C421" s="6">
        <v>0</v>
      </c>
      <c r="D421" s="6"/>
      <c r="E421" s="23">
        <v>390000</v>
      </c>
      <c r="F421" s="6">
        <f t="shared" si="12"/>
        <v>390000</v>
      </c>
    </row>
    <row r="422" spans="1:6" ht="15" customHeight="1">
      <c r="A422" s="5" t="s">
        <v>306</v>
      </c>
      <c r="B422" s="5" t="s">
        <v>279</v>
      </c>
      <c r="C422" s="6">
        <v>98351000</v>
      </c>
      <c r="D422" s="6"/>
      <c r="E422" s="23">
        <f>6000000-390000</f>
        <v>5610000</v>
      </c>
      <c r="F422" s="6">
        <f t="shared" si="12"/>
        <v>103961000</v>
      </c>
    </row>
    <row r="423" spans="1:6" ht="12.75">
      <c r="A423" s="29"/>
      <c r="B423" s="30"/>
      <c r="C423" s="10">
        <f>SUM(C394:C422)</f>
        <v>273981638.17</v>
      </c>
      <c r="D423" s="10">
        <f>SUM(D394:D422)</f>
        <v>17024412.75</v>
      </c>
      <c r="E423" s="10">
        <f>SUM(E394:E422)</f>
        <v>17024412.75</v>
      </c>
      <c r="F423" s="10">
        <f>SUM(F394:F422)</f>
        <v>273981638.16999996</v>
      </c>
    </row>
    <row r="424" spans="1:6" ht="102" customHeight="1">
      <c r="A424" s="32" t="s">
        <v>307</v>
      </c>
      <c r="B424" s="32"/>
      <c r="C424" s="32"/>
      <c r="D424" s="32"/>
      <c r="E424" s="32"/>
      <c r="F424" s="32"/>
    </row>
    <row r="425" spans="1:6" ht="25.5">
      <c r="A425" s="1" t="s">
        <v>11</v>
      </c>
      <c r="B425" s="1" t="s">
        <v>2</v>
      </c>
      <c r="C425" s="1" t="s">
        <v>3</v>
      </c>
      <c r="D425" s="1" t="s">
        <v>4</v>
      </c>
      <c r="E425" s="1" t="s">
        <v>5</v>
      </c>
      <c r="F425" s="1" t="s">
        <v>6</v>
      </c>
    </row>
    <row r="426" spans="1:6" ht="12.75">
      <c r="A426" s="28" t="s">
        <v>351</v>
      </c>
      <c r="B426" s="3"/>
      <c r="C426" s="3"/>
      <c r="D426" s="3"/>
      <c r="E426" s="3"/>
      <c r="F426" s="4"/>
    </row>
    <row r="427" spans="1:6" ht="12.75">
      <c r="A427" s="5" t="s">
        <v>247</v>
      </c>
      <c r="B427" s="5" t="s">
        <v>151</v>
      </c>
      <c r="C427" s="6">
        <v>900000</v>
      </c>
      <c r="D427" s="6">
        <v>900000</v>
      </c>
      <c r="E427" s="6"/>
      <c r="F427" s="6">
        <f>+C427-D427+E427</f>
        <v>0</v>
      </c>
    </row>
    <row r="428" spans="1:6" ht="12.75">
      <c r="A428" s="5" t="s">
        <v>248</v>
      </c>
      <c r="B428" s="5" t="s">
        <v>155</v>
      </c>
      <c r="C428" s="6">
        <v>12451</v>
      </c>
      <c r="D428" s="6">
        <v>12451</v>
      </c>
      <c r="E428" s="6"/>
      <c r="F428" s="6">
        <f>+C428-D428+E428</f>
        <v>0</v>
      </c>
    </row>
    <row r="429" spans="1:6" ht="16.5" customHeight="1">
      <c r="A429" s="5" t="s">
        <v>249</v>
      </c>
      <c r="B429" s="5" t="s">
        <v>151</v>
      </c>
      <c r="C429" s="6">
        <v>200000</v>
      </c>
      <c r="D429" s="6">
        <v>150000</v>
      </c>
      <c r="E429" s="6"/>
      <c r="F429" s="6">
        <f>+C429-D429+E429</f>
        <v>50000</v>
      </c>
    </row>
    <row r="430" spans="1:6" ht="16.5" customHeight="1">
      <c r="A430" s="5" t="s">
        <v>314</v>
      </c>
      <c r="B430" s="5" t="s">
        <v>315</v>
      </c>
      <c r="C430" s="6">
        <v>10097584.45</v>
      </c>
      <c r="D430" s="6">
        <v>4937549</v>
      </c>
      <c r="E430" s="6"/>
      <c r="F430" s="6">
        <f>+C430-D430+E430</f>
        <v>5160035.449999999</v>
      </c>
    </row>
    <row r="431" spans="1:6" ht="27" customHeight="1">
      <c r="A431" s="5" t="s">
        <v>398</v>
      </c>
      <c r="B431" s="5" t="s">
        <v>316</v>
      </c>
      <c r="C431" s="6">
        <v>0</v>
      </c>
      <c r="D431" s="6"/>
      <c r="E431" s="6">
        <v>6000000</v>
      </c>
      <c r="F431" s="6">
        <f>+C431-D431+E431</f>
        <v>6000000</v>
      </c>
    </row>
    <row r="432" spans="1:7" ht="12.75">
      <c r="A432" s="33"/>
      <c r="B432" s="33"/>
      <c r="C432" s="10">
        <f>SUM(C427:C431)</f>
        <v>11210035.45</v>
      </c>
      <c r="D432" s="10">
        <f>SUM(D427:D431)</f>
        <v>6000000</v>
      </c>
      <c r="E432" s="10">
        <f>SUM(E427:E431)</f>
        <v>6000000</v>
      </c>
      <c r="F432" s="10">
        <f>SUM(F427:F431)</f>
        <v>11210035.45</v>
      </c>
      <c r="G432" s="13"/>
    </row>
    <row r="433" spans="1:6" ht="12.75">
      <c r="A433" s="7"/>
      <c r="B433" s="8"/>
      <c r="C433" s="8"/>
      <c r="D433" s="8"/>
      <c r="E433" s="8"/>
      <c r="F433" s="8"/>
    </row>
    <row r="434" spans="1:6" ht="33" customHeight="1">
      <c r="A434" s="32" t="s">
        <v>317</v>
      </c>
      <c r="B434" s="32"/>
      <c r="C434" s="32"/>
      <c r="D434" s="32"/>
      <c r="E434" s="32"/>
      <c r="F434" s="32"/>
    </row>
    <row r="435" spans="1:6" ht="25.5">
      <c r="A435" s="1" t="s">
        <v>11</v>
      </c>
      <c r="B435" s="1" t="s">
        <v>2</v>
      </c>
      <c r="C435" s="1" t="s">
        <v>3</v>
      </c>
      <c r="D435" s="1" t="s">
        <v>4</v>
      </c>
      <c r="E435" s="1" t="s">
        <v>5</v>
      </c>
      <c r="F435" s="1" t="s">
        <v>6</v>
      </c>
    </row>
    <row r="436" spans="1:6" ht="12.75">
      <c r="A436" s="28" t="s">
        <v>352</v>
      </c>
      <c r="B436" s="3"/>
      <c r="C436" s="3"/>
      <c r="D436" s="3"/>
      <c r="E436" s="3"/>
      <c r="F436" s="4"/>
    </row>
    <row r="437" spans="1:6" ht="12.75">
      <c r="A437" s="5" t="s">
        <v>399</v>
      </c>
      <c r="B437" s="5" t="s">
        <v>318</v>
      </c>
      <c r="C437" s="6">
        <v>4331309</v>
      </c>
      <c r="D437" s="6">
        <v>2000000</v>
      </c>
      <c r="E437" s="6"/>
      <c r="F437" s="6">
        <f>+C437-D437+E437</f>
        <v>2331309</v>
      </c>
    </row>
    <row r="438" spans="1:6" ht="15" customHeight="1">
      <c r="A438" s="5" t="s">
        <v>319</v>
      </c>
      <c r="B438" s="5" t="s">
        <v>320</v>
      </c>
      <c r="C438" s="6">
        <v>8037198</v>
      </c>
      <c r="D438" s="6"/>
      <c r="E438" s="6">
        <v>2000000</v>
      </c>
      <c r="F438" s="6">
        <f>+C438-D438+E438</f>
        <v>10037198</v>
      </c>
    </row>
    <row r="439" spans="1:6" ht="12.75">
      <c r="A439" s="29"/>
      <c r="B439" s="30"/>
      <c r="C439" s="10">
        <f>SUM(C437:C438)</f>
        <v>12368507</v>
      </c>
      <c r="D439" s="10">
        <f>SUM(D437:D438)</f>
        <v>2000000</v>
      </c>
      <c r="E439" s="10">
        <f>SUM(E437:E438)</f>
        <v>2000000</v>
      </c>
      <c r="F439" s="10">
        <f>SUM(F437:F438)</f>
        <v>12368507</v>
      </c>
    </row>
    <row r="440" spans="1:6" ht="12.75">
      <c r="A440" s="7"/>
      <c r="B440" s="8"/>
      <c r="C440" s="8"/>
      <c r="D440" s="8"/>
      <c r="E440" s="8"/>
      <c r="F440" s="8"/>
    </row>
    <row r="442" spans="1:6" ht="12.75">
      <c r="A442" s="31" t="s">
        <v>10</v>
      </c>
      <c r="B442" s="31"/>
      <c r="C442" s="31"/>
      <c r="D442" s="31"/>
      <c r="E442" s="31"/>
      <c r="F442" s="31"/>
    </row>
    <row r="443" spans="1:6" ht="30" customHeight="1">
      <c r="A443" s="32" t="s">
        <v>321</v>
      </c>
      <c r="B443" s="32"/>
      <c r="C443" s="32"/>
      <c r="D443" s="32"/>
      <c r="E443" s="32"/>
      <c r="F443" s="32"/>
    </row>
    <row r="445" spans="1:6" ht="25.5">
      <c r="A445" s="1" t="s">
        <v>11</v>
      </c>
      <c r="B445" s="1" t="s">
        <v>2</v>
      </c>
      <c r="C445" s="1" t="s">
        <v>3</v>
      </c>
      <c r="D445" s="1" t="s">
        <v>4</v>
      </c>
      <c r="E445" s="1" t="s">
        <v>5</v>
      </c>
      <c r="F445" s="1" t="s">
        <v>6</v>
      </c>
    </row>
    <row r="446" spans="1:6" ht="12.75">
      <c r="A446" s="28" t="s">
        <v>356</v>
      </c>
      <c r="B446" s="3"/>
      <c r="C446" s="3"/>
      <c r="D446" s="3"/>
      <c r="E446" s="3"/>
      <c r="F446" s="4"/>
    </row>
    <row r="447" spans="1:6" ht="12.75">
      <c r="A447" s="5" t="s">
        <v>169</v>
      </c>
      <c r="B447" s="5" t="s">
        <v>323</v>
      </c>
      <c r="C447" s="6">
        <v>67010957</v>
      </c>
      <c r="D447" s="6">
        <v>24000000</v>
      </c>
      <c r="E447" s="6"/>
      <c r="F447" s="6">
        <f>+C447-D447+E447</f>
        <v>43010957</v>
      </c>
    </row>
    <row r="448" spans="1:6" ht="12.75">
      <c r="A448" s="5" t="s">
        <v>400</v>
      </c>
      <c r="B448" s="5" t="s">
        <v>324</v>
      </c>
      <c r="C448" s="6">
        <v>0</v>
      </c>
      <c r="D448" s="6"/>
      <c r="E448" s="6">
        <v>24000000</v>
      </c>
      <c r="F448" s="6">
        <f>+C448-D448+E448</f>
        <v>24000000</v>
      </c>
    </row>
    <row r="449" spans="1:6" ht="12.75">
      <c r="A449" s="29"/>
      <c r="B449" s="30"/>
      <c r="C449" s="10">
        <f>SUM(C447:C448)</f>
        <v>67010957</v>
      </c>
      <c r="D449" s="10">
        <f>SUM(D447:D448)</f>
        <v>24000000</v>
      </c>
      <c r="E449" s="10">
        <f>SUM(E447:E448)</f>
        <v>24000000</v>
      </c>
      <c r="F449" s="10">
        <f>SUM(F447:F448)</f>
        <v>67010957</v>
      </c>
    </row>
    <row r="450" spans="1:6" ht="15" customHeight="1">
      <c r="A450" s="7"/>
      <c r="B450" s="8"/>
      <c r="C450" s="8"/>
      <c r="D450" s="8"/>
      <c r="E450" s="8"/>
      <c r="F450" s="8"/>
    </row>
    <row r="451" spans="1:6" ht="15" customHeight="1">
      <c r="A451" s="31" t="s">
        <v>10</v>
      </c>
      <c r="B451" s="31"/>
      <c r="C451" s="31"/>
      <c r="D451" s="31"/>
      <c r="E451" s="31"/>
      <c r="F451" s="31"/>
    </row>
    <row r="452" spans="1:6" ht="36.75" customHeight="1">
      <c r="A452" s="32" t="s">
        <v>325</v>
      </c>
      <c r="B452" s="32"/>
      <c r="C452" s="32"/>
      <c r="D452" s="32"/>
      <c r="E452" s="32"/>
      <c r="F452" s="32"/>
    </row>
    <row r="454" spans="1:6" ht="25.5">
      <c r="A454" s="1" t="s">
        <v>11</v>
      </c>
      <c r="B454" s="1" t="s">
        <v>2</v>
      </c>
      <c r="C454" s="1" t="s">
        <v>3</v>
      </c>
      <c r="D454" s="1" t="s">
        <v>4</v>
      </c>
      <c r="E454" s="1" t="s">
        <v>5</v>
      </c>
      <c r="F454" s="1" t="s">
        <v>6</v>
      </c>
    </row>
    <row r="455" spans="1:6" ht="15" customHeight="1">
      <c r="A455" s="28" t="s">
        <v>368</v>
      </c>
      <c r="B455" s="3"/>
      <c r="C455" s="3"/>
      <c r="D455" s="3"/>
      <c r="E455" s="3"/>
      <c r="F455" s="4"/>
    </row>
    <row r="456" spans="1:6" ht="12.75">
      <c r="A456" s="5" t="s">
        <v>169</v>
      </c>
      <c r="B456" s="5" t="s">
        <v>323</v>
      </c>
      <c r="C456" s="6">
        <f>+F447</f>
        <v>43010957</v>
      </c>
      <c r="D456" s="6">
        <v>4000000</v>
      </c>
      <c r="E456" s="6"/>
      <c r="F456" s="6">
        <f>+C456-D456+E456</f>
        <v>39010957</v>
      </c>
    </row>
    <row r="457" spans="1:6" ht="12.75">
      <c r="A457" s="5" t="s">
        <v>274</v>
      </c>
      <c r="B457" s="5" t="s">
        <v>327</v>
      </c>
      <c r="C457" s="6">
        <f>+F395</f>
        <v>6077853.61</v>
      </c>
      <c r="D457" s="6">
        <v>4000000</v>
      </c>
      <c r="E457" s="6"/>
      <c r="F457" s="6">
        <f>+C457-D457+E457</f>
        <v>2077853.6100000003</v>
      </c>
    </row>
    <row r="458" spans="1:6" ht="12.75">
      <c r="A458" s="5" t="s">
        <v>353</v>
      </c>
      <c r="B458" s="5" t="s">
        <v>328</v>
      </c>
      <c r="C458" s="6">
        <v>3089298.08</v>
      </c>
      <c r="D458" s="6">
        <v>1000000</v>
      </c>
      <c r="E458" s="6"/>
      <c r="F458" s="6">
        <f>+C458-D458+E458</f>
        <v>2089298.08</v>
      </c>
    </row>
    <row r="459" spans="1:6" ht="15" customHeight="1">
      <c r="A459" s="5" t="s">
        <v>158</v>
      </c>
      <c r="B459" s="5" t="s">
        <v>159</v>
      </c>
      <c r="C459" s="6">
        <v>0</v>
      </c>
      <c r="D459" s="6"/>
      <c r="E459" s="6">
        <v>5000000</v>
      </c>
      <c r="F459" s="6">
        <f>+C459-D459+E459</f>
        <v>5000000</v>
      </c>
    </row>
    <row r="460" spans="1:6" ht="15" customHeight="1">
      <c r="A460" s="5" t="s">
        <v>245</v>
      </c>
      <c r="B460" s="5" t="s">
        <v>326</v>
      </c>
      <c r="C460" s="6">
        <v>0</v>
      </c>
      <c r="D460" s="6"/>
      <c r="E460" s="6">
        <v>4000000</v>
      </c>
      <c r="F460" s="6">
        <f>+C460-D460+E460</f>
        <v>4000000</v>
      </c>
    </row>
    <row r="461" spans="1:6" ht="15" customHeight="1">
      <c r="A461" s="29"/>
      <c r="B461" s="30"/>
      <c r="C461" s="10">
        <f>SUM(C456:C460)</f>
        <v>52178108.69</v>
      </c>
      <c r="D461" s="10">
        <f>SUM(D456:D460)</f>
        <v>9000000</v>
      </c>
      <c r="E461" s="10">
        <f>SUM(E456:E460)</f>
        <v>9000000</v>
      </c>
      <c r="F461" s="10">
        <f>SUM(F456:F460)</f>
        <v>52178108.69</v>
      </c>
    </row>
    <row r="462" spans="1:6" ht="12.75">
      <c r="A462" s="7"/>
      <c r="B462" s="8"/>
      <c r="C462" s="8"/>
      <c r="D462" s="8"/>
      <c r="E462" s="8"/>
      <c r="F462" s="8"/>
    </row>
    <row r="463" spans="1:6" ht="15" customHeight="1">
      <c r="A463" s="31" t="s">
        <v>10</v>
      </c>
      <c r="B463" s="31"/>
      <c r="C463" s="31"/>
      <c r="D463" s="31"/>
      <c r="E463" s="31"/>
      <c r="F463" s="31"/>
    </row>
    <row r="464" spans="1:6" ht="39" customHeight="1">
      <c r="A464" s="32" t="s">
        <v>329</v>
      </c>
      <c r="B464" s="32"/>
      <c r="C464" s="32"/>
      <c r="D464" s="32"/>
      <c r="E464" s="32"/>
      <c r="F464" s="32"/>
    </row>
    <row r="466" spans="1:6" ht="25.5">
      <c r="A466" s="1" t="s">
        <v>11</v>
      </c>
      <c r="B466" s="1" t="s">
        <v>2</v>
      </c>
      <c r="C466" s="1" t="s">
        <v>3</v>
      </c>
      <c r="D466" s="1" t="s">
        <v>4</v>
      </c>
      <c r="E466" s="1" t="s">
        <v>5</v>
      </c>
      <c r="F466" s="1" t="s">
        <v>6</v>
      </c>
    </row>
    <row r="467" spans="1:6" ht="12.75">
      <c r="A467" s="28" t="s">
        <v>372</v>
      </c>
      <c r="B467" s="3"/>
      <c r="C467" s="3"/>
      <c r="D467" s="3"/>
      <c r="E467" s="3"/>
      <c r="F467" s="4"/>
    </row>
    <row r="468" spans="1:6" ht="12.75">
      <c r="A468" s="5" t="s">
        <v>169</v>
      </c>
      <c r="B468" s="5" t="s">
        <v>323</v>
      </c>
      <c r="C468" s="6">
        <f>+F456</f>
        <v>39010957</v>
      </c>
      <c r="D468" s="6">
        <v>3000000</v>
      </c>
      <c r="E468" s="6"/>
      <c r="F468" s="6">
        <f>+C468-D468+E468</f>
        <v>36010957</v>
      </c>
    </row>
    <row r="469" spans="1:6" ht="12.75">
      <c r="A469" s="5" t="s">
        <v>274</v>
      </c>
      <c r="B469" s="5" t="s">
        <v>327</v>
      </c>
      <c r="C469" s="6">
        <f>+F457</f>
        <v>2077853.6100000003</v>
      </c>
      <c r="D469" s="6">
        <v>1000000</v>
      </c>
      <c r="E469" s="6"/>
      <c r="F469" s="6">
        <f>+C469-D469+E469</f>
        <v>1077853.6100000003</v>
      </c>
    </row>
    <row r="470" spans="1:6" ht="12.75">
      <c r="A470" s="5" t="s">
        <v>373</v>
      </c>
      <c r="B470" s="5" t="s">
        <v>374</v>
      </c>
      <c r="C470" s="6">
        <v>10776222.97</v>
      </c>
      <c r="D470" s="6">
        <v>1857364</v>
      </c>
      <c r="E470" s="6"/>
      <c r="F470" s="6">
        <f>+C470-D470+E470</f>
        <v>8918858.97</v>
      </c>
    </row>
    <row r="471" spans="1:6" ht="12.75">
      <c r="A471" s="5" t="s">
        <v>375</v>
      </c>
      <c r="B471" s="5" t="s">
        <v>376</v>
      </c>
      <c r="C471" s="6">
        <v>3403905.94</v>
      </c>
      <c r="D471" s="6">
        <v>1000000</v>
      </c>
      <c r="E471" s="6"/>
      <c r="F471" s="6">
        <f>+C471-D471+E471</f>
        <v>2403905.94</v>
      </c>
    </row>
    <row r="472" spans="1:6" ht="12.75">
      <c r="A472" s="5" t="s">
        <v>377</v>
      </c>
      <c r="B472" s="5" t="s">
        <v>378</v>
      </c>
      <c r="C472" s="6">
        <v>0</v>
      </c>
      <c r="D472" s="6"/>
      <c r="E472" s="6">
        <v>6857364</v>
      </c>
      <c r="F472" s="6">
        <f>+C472-D472+E472</f>
        <v>6857364</v>
      </c>
    </row>
    <row r="473" spans="1:6" ht="15" customHeight="1">
      <c r="A473" s="29"/>
      <c r="B473" s="30"/>
      <c r="C473" s="10">
        <f>SUM(C468:C472)</f>
        <v>55268939.519999996</v>
      </c>
      <c r="D473" s="10">
        <f>SUM(D468:D472)</f>
        <v>6857364</v>
      </c>
      <c r="E473" s="10">
        <f>SUM(E468:E472)</f>
        <v>6857364</v>
      </c>
      <c r="F473" s="10">
        <f>SUM(F468:F472)</f>
        <v>55268939.519999996</v>
      </c>
    </row>
    <row r="474" spans="1:6" ht="12.75">
      <c r="A474" s="7"/>
      <c r="B474" s="8"/>
      <c r="C474" s="8"/>
      <c r="D474" s="8"/>
      <c r="E474" s="8"/>
      <c r="F474" s="8"/>
    </row>
    <row r="475" spans="1:6" ht="12.75">
      <c r="A475" s="31" t="s">
        <v>10</v>
      </c>
      <c r="B475" s="31"/>
      <c r="C475" s="31"/>
      <c r="D475" s="31"/>
      <c r="E475" s="31"/>
      <c r="F475" s="31"/>
    </row>
    <row r="476" spans="1:6" ht="33" customHeight="1">
      <c r="A476" s="32" t="s">
        <v>379</v>
      </c>
      <c r="B476" s="32"/>
      <c r="C476" s="32"/>
      <c r="D476" s="32"/>
      <c r="E476" s="32"/>
      <c r="F476" s="32"/>
    </row>
    <row r="478" ht="12.75">
      <c r="E478" s="13"/>
    </row>
  </sheetData>
  <sheetProtection/>
  <mergeCells count="102">
    <mergeCell ref="A461:B461"/>
    <mergeCell ref="A463:F463"/>
    <mergeCell ref="A443:F443"/>
    <mergeCell ref="A449:B449"/>
    <mergeCell ref="A464:F464"/>
    <mergeCell ref="A432:B432"/>
    <mergeCell ref="A434:F434"/>
    <mergeCell ref="A451:F451"/>
    <mergeCell ref="A439:B439"/>
    <mergeCell ref="A423:B423"/>
    <mergeCell ref="A376:F376"/>
    <mergeCell ref="A387:F387"/>
    <mergeCell ref="A377:F377"/>
    <mergeCell ref="A263:F263"/>
    <mergeCell ref="A270:F270"/>
    <mergeCell ref="A283:B283"/>
    <mergeCell ref="A363:F363"/>
    <mergeCell ref="A240:F240"/>
    <mergeCell ref="A241:F241"/>
    <mergeCell ref="A452:F452"/>
    <mergeCell ref="A293:B293"/>
    <mergeCell ref="A294:F294"/>
    <mergeCell ref="A295:F295"/>
    <mergeCell ref="A424:F424"/>
    <mergeCell ref="A284:F284"/>
    <mergeCell ref="A285:F285"/>
    <mergeCell ref="A442:F442"/>
    <mergeCell ref="A219:F219"/>
    <mergeCell ref="A268:B268"/>
    <mergeCell ref="A269:F269"/>
    <mergeCell ref="A255:F255"/>
    <mergeCell ref="A261:B261"/>
    <mergeCell ref="A262:F262"/>
    <mergeCell ref="A229:B229"/>
    <mergeCell ref="A231:F231"/>
    <mergeCell ref="A232:F232"/>
    <mergeCell ref="A238:B238"/>
    <mergeCell ref="A97:F97"/>
    <mergeCell ref="A98:F98"/>
    <mergeCell ref="A103:B103"/>
    <mergeCell ref="A162:B162"/>
    <mergeCell ref="A146:B146"/>
    <mergeCell ref="A149:F149"/>
    <mergeCell ref="A148:F148"/>
    <mergeCell ref="A157:F157"/>
    <mergeCell ref="A122:F122"/>
    <mergeCell ref="A141:F141"/>
    <mergeCell ref="A1:F1"/>
    <mergeCell ref="A2:F2"/>
    <mergeCell ref="A3:F3"/>
    <mergeCell ref="A22:B22"/>
    <mergeCell ref="A4:F4"/>
    <mergeCell ref="A30:B30"/>
    <mergeCell ref="A6:F6"/>
    <mergeCell ref="A24:F24"/>
    <mergeCell ref="A25:F25"/>
    <mergeCell ref="A81:F81"/>
    <mergeCell ref="A121:F121"/>
    <mergeCell ref="A140:F140"/>
    <mergeCell ref="A32:F32"/>
    <mergeCell ref="A105:F105"/>
    <mergeCell ref="A78:B78"/>
    <mergeCell ref="A89:F89"/>
    <mergeCell ref="A106:F106"/>
    <mergeCell ref="A87:B87"/>
    <mergeCell ref="A90:F90"/>
    <mergeCell ref="A154:B154"/>
    <mergeCell ref="A156:F156"/>
    <mergeCell ref="A362:F362"/>
    <mergeCell ref="A360:B360"/>
    <mergeCell ref="A164:F164"/>
    <mergeCell ref="A216:B216"/>
    <mergeCell ref="A343:F343"/>
    <mergeCell ref="A252:B252"/>
    <mergeCell ref="A254:F254"/>
    <mergeCell ref="A218:F218"/>
    <mergeCell ref="A119:B119"/>
    <mergeCell ref="A57:B57"/>
    <mergeCell ref="A210:F210"/>
    <mergeCell ref="A44:F44"/>
    <mergeCell ref="A69:F69"/>
    <mergeCell ref="A208:B208"/>
    <mergeCell ref="A95:B95"/>
    <mergeCell ref="A195:F195"/>
    <mergeCell ref="A196:F196"/>
    <mergeCell ref="A59:F59"/>
    <mergeCell ref="A80:F80"/>
    <mergeCell ref="A66:B66"/>
    <mergeCell ref="A68:F68"/>
    <mergeCell ref="A33:F33"/>
    <mergeCell ref="A43:F43"/>
    <mergeCell ref="A41:B41"/>
    <mergeCell ref="A473:B473"/>
    <mergeCell ref="A475:F475"/>
    <mergeCell ref="A476:F476"/>
    <mergeCell ref="A211:F211"/>
    <mergeCell ref="A60:F60"/>
    <mergeCell ref="A385:B385"/>
    <mergeCell ref="A374:B374"/>
    <mergeCell ref="A138:B138"/>
    <mergeCell ref="A165:F165"/>
    <mergeCell ref="A190:B190"/>
  </mergeCells>
  <printOptions horizontalCentered="1"/>
  <pageMargins left="0.236220472440945" right="0.236220472440945" top="0.75" bottom="0.75"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2018-09-25T21:59:13Z</cp:lastPrinted>
  <dcterms:created xsi:type="dcterms:W3CDTF">2012-01-10T15:15:40Z</dcterms:created>
  <dcterms:modified xsi:type="dcterms:W3CDTF">2018-10-08T16:21:23Z</dcterms:modified>
  <cp:category/>
  <cp:version/>
  <cp:contentType/>
  <cp:contentStatus/>
</cp:coreProperties>
</file>