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7440" activeTab="0"/>
  </bookViews>
  <sheets>
    <sheet name="MIAA 01-2017" sheetId="1" r:id="rId1"/>
    <sheet name="Hoja3" sheetId="2" r:id="rId2"/>
    <sheet name="Hoja4" sheetId="3" r:id="rId3"/>
    <sheet name="Hoja5" sheetId="4" r:id="rId4"/>
  </sheets>
  <definedNames>
    <definedName name="_xlnm.Print_Titles" localSheetId="0">'MIAA 01-2017'!$A:$F,'MIAA 01-2017'!$1:$5</definedName>
  </definedNames>
  <calcPr fullCalcOnLoad="1"/>
</workbook>
</file>

<file path=xl/sharedStrings.xml><?xml version="1.0" encoding="utf-8"?>
<sst xmlns="http://schemas.openxmlformats.org/spreadsheetml/2006/main" count="400" uniqueCount="207">
  <si>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</si>
  <si>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</si>
  <si>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</si>
  <si>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</si>
  <si>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</si>
  <si>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</si>
  <si>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</si>
  <si>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</si>
  <si>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</si>
  <si>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</si>
  <si>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      Justificación del movimiento presupuestario que se realiza</t>
  </si>
  <si>
    <t xml:space="preserve">CÓDIGO </t>
  </si>
  <si>
    <t>MODIFICACIONES DE UN MISMO PROGRAMA</t>
  </si>
  <si>
    <t>Alimentos y bebidas</t>
  </si>
  <si>
    <t>Salario Escolar</t>
  </si>
  <si>
    <t>ASIENTO Nº 4</t>
  </si>
  <si>
    <t>ASIENTO Nº 5</t>
  </si>
  <si>
    <t>ASIENTO Nº 6</t>
  </si>
  <si>
    <t>ASIENTO Nº 11</t>
  </si>
  <si>
    <t>ASIENTO Nº 12</t>
  </si>
  <si>
    <t>ASIENTO Nº 7</t>
  </si>
  <si>
    <t>ASIENTO Nº 8</t>
  </si>
  <si>
    <t>Materiales y productos minerales y asfálticos</t>
  </si>
  <si>
    <t>Sueldos fijos</t>
  </si>
  <si>
    <t>01.01.01.02.01</t>
  </si>
  <si>
    <t>Servicio de agua y alcantarillado</t>
  </si>
  <si>
    <t>01.01.02.03.04</t>
  </si>
  <si>
    <t>Prestaciones Legales</t>
  </si>
  <si>
    <t>02.09.02.01.04.99</t>
  </si>
  <si>
    <t>Otros servicios de Gestion y apoyo</t>
  </si>
  <si>
    <t>02.09.02.01.01.99</t>
  </si>
  <si>
    <t>Otros alquileres</t>
  </si>
  <si>
    <t>02.10.01.00.03.04</t>
  </si>
  <si>
    <t>ASIENTO Nº 13</t>
  </si>
  <si>
    <t>ASIENTO Nº 14</t>
  </si>
  <si>
    <t>ASIENTO Nº 15</t>
  </si>
  <si>
    <t>ASIENTO Nº 16</t>
  </si>
  <si>
    <t>01.01.00.04.01</t>
  </si>
  <si>
    <t>01.01.00.04.05</t>
  </si>
  <si>
    <t>01.01.00.05.01</t>
  </si>
  <si>
    <t>01.01.00.05.02</t>
  </si>
  <si>
    <t>01.01.00.05.03</t>
  </si>
  <si>
    <t>MODIFICACIÓN PRESUPUESTARIA 04-2019</t>
  </si>
  <si>
    <t xml:space="preserve">APROBADA POR EL CONCEJO MUNICIPAL EN LA SESIÓN Ordinaria Nº </t>
  </si>
  <si>
    <t>01.01.01.01.03</t>
  </si>
  <si>
    <t>Alquiler de equipo de cómputo</t>
  </si>
  <si>
    <t>01.01.01.01.01</t>
  </si>
  <si>
    <t>Alquiler de edificios y locales</t>
  </si>
  <si>
    <t>Se hace la modificación presupuestaria para reforzar la cuenta de Alquiler de Edificios y Locales para el pago del alquiler del Edificio de Plaza Koros, cabe indicar que este monto se incluyó en el Presupuesto Extrardinario 01-2019, sin embargo consideramos que no va a estar a tiempo para el pago del mes de julio, por lo que posteriormente se hará una modificación presupuestaria para devolver el monto que se esta rebajando en este asiento.</t>
  </si>
  <si>
    <t>02.09.02.02.04.01</t>
  </si>
  <si>
    <t>02.09.02.02.03.01</t>
  </si>
  <si>
    <t>02.09.02.01.05.02</t>
  </si>
  <si>
    <t xml:space="preserve">Viaticos dentro del país </t>
  </si>
  <si>
    <t>02.09.02.01.07.02</t>
  </si>
  <si>
    <t xml:space="preserve">Herramientas e instrumentos </t>
  </si>
  <si>
    <t>02.09.02.02.99.03</t>
  </si>
  <si>
    <t>Textiles y Vestuario</t>
  </si>
  <si>
    <t xml:space="preserve"> Se realiza la modifcación presupuestaria solicitada por la Directora Admionistrativa para reforzar la cuenta de Otros Servicios de Gestión y Apoyo, Otros alquileres  con la finalidad de atender solicitud de la Comisión de Festejos Patronales Pozos (alquiler tarima con toldo, musica y grupos musicales) .  2.  Se solicita reforzzar la cuenta de Textiles y vestuarios para colaborar en la compra de telas para trajes de grupos como Santa Ana Baila, Grupo Robles Sabana, Tarahumar y Banda Cantonal.  (NOTA:  En los saldos de otros servicios de gestión y apoyo  y otros alquileres no se ha  rebajado el monto de  la ayuda a los Festejos de Santa Ana  )</t>
  </si>
  <si>
    <t>02.28.01.04.04</t>
  </si>
  <si>
    <t>Servicios en ciencias económicas y sociales</t>
  </si>
  <si>
    <t>02.28.01.08.99</t>
  </si>
  <si>
    <t>Mantenimiento de otros equipos</t>
  </si>
  <si>
    <t>02.28.02.03.04</t>
  </si>
  <si>
    <t>Materiales eléctricos, telefónicos y de cómputo</t>
  </si>
  <si>
    <t>Se realiza la modificación presupuestaria solicitada por la Encargada de la Gestión de Riesgo para reforzar las cuentas para el matenimiento de las sirenas de Salitral y de la Cruz Roja.</t>
  </si>
  <si>
    <t>02.28.05.99.03</t>
  </si>
  <si>
    <t>Bienes intangibles</t>
  </si>
  <si>
    <t>Se realiza la modificación presupuestaria solicitada por la Encargada de la Gestión de Riesgo para dar contenido presupuestario a la cuenta Bienes Intangibles para la infraestructura de bases espaciales para el GEO PORTAL</t>
  </si>
  <si>
    <t>02.10.04.01.04.99</t>
  </si>
  <si>
    <t>Otros servicios de gestión y apoyo</t>
  </si>
  <si>
    <t>02.10.04.01.07.01</t>
  </si>
  <si>
    <t>Actividades de capacitación</t>
  </si>
  <si>
    <t>Se realiza la modificación presupuestaria para trasladar lo que habia presupuestado en el Proyecto Paz para Santa Ana con respecto al proyecto de Metamorfósis a la cuenta Actividades de capacitación para dar continuidad a los cursos del presente año de cine juvenil, inglés y computación.</t>
  </si>
  <si>
    <t>03.02.01.03.02.03.02</t>
  </si>
  <si>
    <t>Mantenimiento en calles de lastre</t>
  </si>
  <si>
    <t>03.02.01.02.05.02.02</t>
  </si>
  <si>
    <t>Mantenimiento en calles de asfalto y concreto</t>
  </si>
  <si>
    <t>Se realiza la modificación presupuestaria solicitada por la Unidad Técnica de Gestión Vial para reforzar el proyecto Mantenimiento en calles de lastre para dar seguimiento a los proyectos del presente año.</t>
  </si>
  <si>
    <t>01.02.00.03.04</t>
  </si>
  <si>
    <t>01.01.01.07.01</t>
  </si>
  <si>
    <t>01.01.01.05.04</t>
  </si>
  <si>
    <t>Viáticos al exterior</t>
  </si>
  <si>
    <t>01.01.01.03.05</t>
  </si>
  <si>
    <t>Servicios aduaneros</t>
  </si>
  <si>
    <t>01.01.01.04.02</t>
  </si>
  <si>
    <t>Servicios jurídicos</t>
  </si>
  <si>
    <t>Servicios especiales</t>
  </si>
  <si>
    <t>01.01.00.05.05</t>
  </si>
  <si>
    <t>01.01.00.03.03</t>
  </si>
  <si>
    <t>Decimotercer mes</t>
  </si>
  <si>
    <t>Se realiza la modificación presupuestaria para reforzar la cuenta de Servicios Especiales para contratar al call center que esta dando apoyo en Cobros por 2 meses más.</t>
  </si>
  <si>
    <t>02.03.06.03.01</t>
  </si>
  <si>
    <t>02.03.02.03.02</t>
  </si>
  <si>
    <t>Se realiza la modificación solicitada por la Ing, Marcela Mata para reforzar la cuenta de Materiales y productos minerales y asfálticos del servicio de Mantenimiento de Caminos y Calles para trabajaros de mantenimiento en la calles del cantón</t>
  </si>
  <si>
    <t>02.04.00.03.04</t>
  </si>
  <si>
    <t>02.04.02.99.06</t>
  </si>
  <si>
    <t>Materiales de reguardo y seguridad</t>
  </si>
  <si>
    <t>02.04.00.01.01</t>
  </si>
  <si>
    <t>02.04.00.03.99</t>
  </si>
  <si>
    <t>Otras incentivos salariales</t>
  </si>
  <si>
    <t>02.04.00.03.03</t>
  </si>
  <si>
    <t>Se realiza la modificación presupuestaria para reforzar las cuentas de remuneraciones del servicios de Cementerios para el pago de horas adicionales por los días feriados y fines de semana.</t>
  </si>
  <si>
    <t>02.10.01.00.01.03</t>
  </si>
  <si>
    <t>02.10.01.00.03.03</t>
  </si>
  <si>
    <t>02.10.01.00.04.01</t>
  </si>
  <si>
    <t>02.10.01.00.04.05</t>
  </si>
  <si>
    <t>02.10.01.00.05.01</t>
  </si>
  <si>
    <t>02.10.01.00.05.02</t>
  </si>
  <si>
    <t>02.10.01.00.05.03</t>
  </si>
  <si>
    <t>02.10.01.00.05.05</t>
  </si>
  <si>
    <t>Se realiza la modificación presupuestaria para dar contenido presupuestario en la cuenta de Servicios Especiales del Servicios Sociales y Complementarios para la contratación de in ingeniero que dará apoyo al proceso de Seguridad Alimentaria.</t>
  </si>
  <si>
    <t>03.02.00.05.02.02</t>
  </si>
  <si>
    <t>02.28.00.03.04</t>
  </si>
  <si>
    <t>02.03.00.03.04</t>
  </si>
  <si>
    <t>Materiales y productos electricos, telefónicos y de cómputo</t>
  </si>
  <si>
    <t>01.01.02.99.05</t>
  </si>
  <si>
    <t>Productos farmaceúticos y medicinales</t>
  </si>
  <si>
    <t>02.10.08.02.02.03</t>
  </si>
  <si>
    <t>Se realiza la modificación presupuestaria para el estudio de un puente peatonal que conecta la comunidad del Triunfo con la Comunidad de Bella Vista, el cual se presupuesta como transferencia corriente a favor de la Asociación de Desarrollo de Piedades de Santa Ana</t>
  </si>
  <si>
    <t xml:space="preserve">Estudio para la Construcción de puente peatonal que conecta la comunidad del Triunfo a con la comunidad Bella Vista </t>
  </si>
  <si>
    <t>02.23.00.02.01</t>
  </si>
  <si>
    <t>Tiempo extraordinario</t>
  </si>
  <si>
    <t>02.23.00.04.01</t>
  </si>
  <si>
    <t>02.23.00.04.05</t>
  </si>
  <si>
    <t>02.23.00.05.01</t>
  </si>
  <si>
    <t>02.23.00.05.02</t>
  </si>
  <si>
    <t>02.23.00.05.03</t>
  </si>
  <si>
    <t>02.23.00.05.05</t>
  </si>
  <si>
    <t>02.23.00.03.03</t>
  </si>
  <si>
    <t>Se refuerza la cuenta de tiempo extraordinario de la Policia Municipal, según solicitud presentada a la Administradora de Salarios por parte del encargado del servicio.</t>
  </si>
  <si>
    <t>03.06.10.05.02.99</t>
  </si>
  <si>
    <t xml:space="preserve">Construcción de Parque Recreativo y Deportivo de Piedades </t>
  </si>
  <si>
    <t>03.06.00.06.03.01</t>
  </si>
  <si>
    <t xml:space="preserve">Elaboración Planos para el Parque Recreativo y Deportivo de Piedades </t>
  </si>
  <si>
    <t>01.01.01.04.03</t>
  </si>
  <si>
    <t>Serivicios de ingeniería y arquitectura</t>
  </si>
  <si>
    <t>Se realiza la modificación presupuestaria para la elaboración de los planos del Parque Recreativo y Depotivo de Piedades, el cual se presupuesta como transferencia corriente a favor de la Asociación de Desarrollo de Piedades.</t>
  </si>
  <si>
    <t>03,02,27,05,02,02</t>
  </si>
  <si>
    <t>Construcción de 240 mts de Cordón y Caño en Calle La Chimba y asfaltado</t>
  </si>
  <si>
    <t>Recarpeteo Calle del Hogar de Rehabilitación</t>
  </si>
  <si>
    <t>Se realiza la modificación presupuestaria solicitada por la Directora de Inversión y Obras para dar contenido presupuestario al proyecto Recarpeteo Calle Hogar de Rehabilitación</t>
  </si>
  <si>
    <t>01.01.06.03.01</t>
  </si>
  <si>
    <t>Prestaciones legales</t>
  </si>
  <si>
    <t>Transferencia corrientes a Fundaciones</t>
  </si>
  <si>
    <t>03.06.00.06.04.01</t>
  </si>
  <si>
    <t>03.02.00.06.04.01</t>
  </si>
  <si>
    <t>Materiales y suminsitros de limpieza</t>
  </si>
  <si>
    <t>Juegos infantiles Escuela de San Rafael</t>
  </si>
  <si>
    <t>Se realiza la modificaicón presupuestaria para presupuestar una transferencia de capital a favor de la Junta de Educación de la Escuela de San Rafael para la compra de juegos infantiles tradicionales.</t>
  </si>
  <si>
    <t>ASIENTO Nº 9</t>
  </si>
  <si>
    <t>ASIENTO Nº 10</t>
  </si>
  <si>
    <t>02.02.02.04.02</t>
  </si>
  <si>
    <t>Repuestos y accesorios</t>
  </si>
  <si>
    <t>02.03.02.04.02</t>
  </si>
  <si>
    <t>02.02.01.08.05</t>
  </si>
  <si>
    <t>Mantenimiento de equipo de transporte</t>
  </si>
  <si>
    <t>02.03.01.08.05</t>
  </si>
  <si>
    <t>Se realiza la modificación presupuestaria solicitada solicitad por el Encargado de Servicios Generales para balancear las cuentas de repuestos y mantenimiento de equipo de transporte del Servicio de Recolección de Basura y Mantenimiento de Caminos y Calles</t>
  </si>
  <si>
    <r>
      <rPr>
        <sz val="8.5"/>
        <rFont val="Arial"/>
        <family val="2"/>
      </rPr>
      <t>Servicios Especiales</t>
    </r>
  </si>
  <si>
    <r>
      <rPr>
        <sz val="8.5"/>
        <rFont val="Arial"/>
        <family val="2"/>
      </rPr>
      <t>Contrib. Patronal Banco Pop</t>
    </r>
  </si>
  <si>
    <r>
      <rPr>
        <sz val="8.5"/>
        <rFont val="Arial"/>
        <family val="2"/>
      </rPr>
      <t>Décimotercer mes 8,33%</t>
    </r>
  </si>
  <si>
    <t>01,01,00,01,03</t>
  </si>
  <si>
    <t>01,01,00,04,01</t>
  </si>
  <si>
    <t>01,01,00,04,05</t>
  </si>
  <si>
    <t>01,01,00,05,01</t>
  </si>
  <si>
    <t>01,01,00,05,02</t>
  </si>
  <si>
    <t>01,01,00,05,03</t>
  </si>
  <si>
    <t>01,01,00,05,05</t>
  </si>
  <si>
    <t>01,01,00,03,03</t>
  </si>
  <si>
    <t>Se realiza la modificación  presupuestaria para reforzar la cuenta de Servicios Especiales de la Administración para incluir dos plazas técnico 2B para Contabilidad, de julio a diciembre del presente año.</t>
  </si>
  <si>
    <t>Contrib. Pat. al Seguro de Salud de la C.C.S.S.</t>
  </si>
  <si>
    <t>Contrib. Patronal Seguro Pensiones</t>
  </si>
  <si>
    <t>Aporte Pat. Rég. Obligatorio Pensiones Complem.</t>
  </si>
  <si>
    <t>Contrib. Pat. a Otros Fondos Adm por Otros E.P.</t>
  </si>
  <si>
    <t>Contribución Patronal  a fondos administrados por entes privados</t>
  </si>
  <si>
    <t>MODIFICACIONES PROGRAMA A PROGRAMA</t>
  </si>
  <si>
    <t xml:space="preserve">Productos metálicos </t>
  </si>
  <si>
    <t>Servicios informáticos</t>
  </si>
  <si>
    <t>01.01.06.02.01</t>
  </si>
  <si>
    <t xml:space="preserve">Becas a funcionarios </t>
  </si>
  <si>
    <t>01.01.01.03.07</t>
  </si>
  <si>
    <t>Servicio transf electrónica de información</t>
  </si>
  <si>
    <t xml:space="preserve">Se realiza la modificación  presupuestaria solicitada por la Directora Administrativa para reforzar la cuenta de Transferencia electrónica de información con la finalidad de contratar un servicio de buzón de correo,  que permita el envío de correos masivos,  sin generar spam.  Para uso de Administración y la EMAI.  En nuestro caso para enviar notificaciones de avisos de cobro y la EMAI porque regularmente deben enviar correos de comunicación de las actividades de la escuela,  procesos de matrícula, etc. </t>
  </si>
  <si>
    <t>ASIENTO Nº 17</t>
  </si>
  <si>
    <t>ASIENTO Nº 18</t>
  </si>
  <si>
    <t>ASIENTO Nº 19</t>
  </si>
  <si>
    <t>ASIENTO Nº 20</t>
  </si>
  <si>
    <t>ASIENTO Nº 21</t>
  </si>
  <si>
    <t>Se presupuesta una transferencia corrientes a favor de Fundación Gema para y proyecto que se tiene con las escuelas del Cantón por medio de esta fundación para el proyecto Virtudes y Valores, en este caso se trabajará con la Escuela República de Francia.</t>
  </si>
  <si>
    <t>Actividades protocolarias y sociales</t>
  </si>
  <si>
    <t>02.23.05.01.05</t>
  </si>
  <si>
    <t>Equipo de comunicación</t>
  </si>
  <si>
    <t>Se realiza la modificación  presupuestaria para dar contenido presupuestario a la cuenta de equipo de comunicación para la compra de cámaras de seguridad, ya que hay algunas que ya deben ser reemplazadas.</t>
  </si>
  <si>
    <t>03,07,01,05,01,02</t>
  </si>
  <si>
    <t>Mejoras Servicio de Recolección de Basura</t>
  </si>
  <si>
    <t>03.07.0|.05.01.99</t>
  </si>
  <si>
    <t>03.07.01.01.08.05</t>
  </si>
  <si>
    <t>16.120.283,51</t>
  </si>
  <si>
    <t>Se realiza la modificación presupuestaria solicitada por el Encargado de Servicios Generales, para hacer un cambio en el proyecto de inversión del servicio de Recolección de Basura, para el cual en lugar de comprar un camión recolector se comprará una caja recolectora y se harán mejoras al chasis del camnión</t>
  </si>
  <si>
    <t>02.04.02.01.02</t>
  </si>
  <si>
    <t>02.10.08.01.04.06</t>
  </si>
  <si>
    <t>Servicios generales</t>
  </si>
  <si>
    <t>02.23.01.04.06</t>
  </si>
  <si>
    <t>Servicios Generales</t>
  </si>
  <si>
    <t>03.01.05.05.02.01</t>
  </si>
  <si>
    <t>02.31.10.07.01.03</t>
  </si>
  <si>
    <t>02.10.09.06.04.02.05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</si>
</sst>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0\ _P_t_s_-;\-* #,##0.00\ _P_t_s_-;_-* &quot;-&quot;??\ _P_t_s_-;_-@_-"/>
  </numFmts>
  <fonts count="50">
    <font>
      <sz val="11"/>
      <name val="Arial"/>
      <family val="0"/>
    </font>
    <font>
      <sz val="8"/>
      <name val="Arial"/>
      <family val="2"/>
    </font>
    <font>
      <b/>
      <sz val="10"/>
      <name val="Arial"/>
      <family val="2"/>
    </font>
    <font>
      <sz val="10"/>
      <name val="Arial"/>
      <family val="2"/>
    </font>
    <font>
      <b/>
      <sz val="11"/>
      <name val="Arial"/>
      <family val="2"/>
    </font>
    <font>
      <b/>
      <sz val="12"/>
      <name val="Arial"/>
      <family val="2"/>
    </font>
    <font>
      <sz val="10"/>
      <color indexed="8"/>
      <name val="Arial"/>
      <family val="2"/>
    </font>
    <font>
      <sz val="10"/>
      <name val="Euphemia"/>
      <family val="2"/>
    </font>
    <font>
      <sz val="10"/>
      <color indexed="8"/>
      <name val="Euphemia"/>
      <family val="2"/>
    </font>
    <font>
      <sz val="8.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1">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0" fontId="3" fillId="36" borderId="10" xfId="0" applyFont="1" applyFill="1" applyBorder="1" applyAlignment="1">
      <alignment vertical="center" wrapText="1"/>
    </xf>
    <xf numFmtId="4" fontId="8" fillId="0" borderId="10" xfId="53" applyNumberFormat="1" applyFont="1" applyBorder="1" applyAlignment="1">
      <alignment vertical="center" wrapText="1"/>
      <protection/>
    </xf>
    <xf numFmtId="0" fontId="7" fillId="0" borderId="10" xfId="0" applyFont="1" applyFill="1" applyBorder="1" applyAlignment="1">
      <alignment vertical="center" wrapText="1"/>
    </xf>
    <xf numFmtId="0" fontId="3" fillId="0" borderId="10" xfId="53" applyFont="1" applyFill="1" applyBorder="1" applyAlignment="1">
      <alignment vertical="center" wrapText="1"/>
      <protection/>
    </xf>
    <xf numFmtId="4" fontId="6" fillId="0" borderId="10" xfId="53" applyNumberFormat="1" applyFont="1" applyBorder="1" applyAlignment="1">
      <alignment vertical="center" wrapText="1"/>
      <protection/>
    </xf>
    <xf numFmtId="0" fontId="6" fillId="0" borderId="10" xfId="53" applyFont="1" applyBorder="1" applyAlignment="1">
      <alignment vertical="center" wrapText="1"/>
      <protection/>
    </xf>
    <xf numFmtId="4" fontId="6" fillId="0" borderId="10" xfId="53" applyNumberFormat="1" applyFont="1" applyFill="1" applyBorder="1" applyAlignment="1">
      <alignment vertical="center" wrapText="1"/>
      <protection/>
    </xf>
    <xf numFmtId="0" fontId="9" fillId="0" borderId="10" xfId="0" applyFont="1" applyFill="1" applyBorder="1" applyAlignment="1">
      <alignment vertical="center" wrapText="1"/>
    </xf>
    <xf numFmtId="0" fontId="2" fillId="34" borderId="10"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49" fillId="37"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0" fillId="0" borderId="0" xfId="0"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H227"/>
  <sheetViews>
    <sheetView showGridLines="0" tabSelected="1" zoomScale="120" zoomScaleNormal="120" zoomScalePageLayoutView="0" workbookViewId="0" topLeftCell="A208">
      <selection activeCell="A215" sqref="A215:B215"/>
    </sheetView>
  </sheetViews>
  <sheetFormatPr defaultColWidth="11.00390625" defaultRowHeight="14.25"/>
  <cols>
    <col min="1" max="1" width="16.875" style="12" customWidth="1"/>
    <col min="2" max="2" width="37.375" style="12" customWidth="1"/>
    <col min="3" max="6" width="16.625" style="12" customWidth="1"/>
    <col min="7" max="8" width="12.00390625" style="12" bestFit="1" customWidth="1"/>
    <col min="9" max="9" width="11.00390625" style="12" customWidth="1"/>
    <col min="10" max="10" width="11.25390625" style="12" bestFit="1" customWidth="1"/>
    <col min="11" max="16384" width="11.00390625" style="12" customWidth="1"/>
  </cols>
  <sheetData>
    <row r="1" spans="1:6" ht="15.75">
      <c r="A1" s="26" t="s">
        <v>0</v>
      </c>
      <c r="B1" s="26"/>
      <c r="C1" s="26"/>
      <c r="D1" s="26"/>
      <c r="E1" s="26"/>
      <c r="F1" s="26"/>
    </row>
    <row r="2" spans="1:6" ht="15.75">
      <c r="A2" s="26" t="s">
        <v>1</v>
      </c>
      <c r="B2" s="26"/>
      <c r="C2" s="26"/>
      <c r="D2" s="26"/>
      <c r="E2" s="26"/>
      <c r="F2" s="26"/>
    </row>
    <row r="3" spans="1:6" ht="15">
      <c r="A3" s="27" t="s">
        <v>42</v>
      </c>
      <c r="B3" s="27"/>
      <c r="C3" s="27"/>
      <c r="D3" s="27"/>
      <c r="E3" s="27"/>
      <c r="F3" s="27"/>
    </row>
    <row r="4" spans="1:6" ht="15">
      <c r="A4" s="27" t="s">
        <v>43</v>
      </c>
      <c r="B4" s="27"/>
      <c r="C4" s="27"/>
      <c r="D4" s="27"/>
      <c r="E4" s="27"/>
      <c r="F4" s="27"/>
    </row>
    <row r="6" spans="1:6" ht="15.75">
      <c r="A6" s="25" t="s">
        <v>12</v>
      </c>
      <c r="B6" s="25"/>
      <c r="C6" s="25"/>
      <c r="D6" s="25"/>
      <c r="E6" s="25"/>
      <c r="F6" s="25"/>
    </row>
    <row r="8" spans="1:6" ht="27.75" customHeight="1">
      <c r="A8" s="1" t="s">
        <v>11</v>
      </c>
      <c r="B8" s="1" t="s">
        <v>2</v>
      </c>
      <c r="C8" s="1" t="s">
        <v>3</v>
      </c>
      <c r="D8" s="1" t="s">
        <v>4</v>
      </c>
      <c r="E8" s="1" t="s">
        <v>5</v>
      </c>
      <c r="F8" s="1" t="s">
        <v>6</v>
      </c>
    </row>
    <row r="9" spans="1:6" ht="15.75" customHeight="1">
      <c r="A9" s="2" t="s">
        <v>7</v>
      </c>
      <c r="B9" s="3"/>
      <c r="C9" s="3"/>
      <c r="D9" s="3"/>
      <c r="E9" s="3"/>
      <c r="F9" s="4"/>
    </row>
    <row r="10" spans="1:6" ht="15" customHeight="1">
      <c r="A10" s="14" t="s">
        <v>44</v>
      </c>
      <c r="B10" s="5" t="s">
        <v>45</v>
      </c>
      <c r="C10" s="6">
        <v>75301942</v>
      </c>
      <c r="D10" s="6">
        <f>8800000*2</f>
        <v>17600000</v>
      </c>
      <c r="E10" s="6"/>
      <c r="F10" s="6">
        <f>+C10-D10+E10</f>
        <v>57701942</v>
      </c>
    </row>
    <row r="11" spans="1:8" ht="15" customHeight="1">
      <c r="A11" s="14" t="s">
        <v>46</v>
      </c>
      <c r="B11" s="5" t="s">
        <v>47</v>
      </c>
      <c r="C11" s="6">
        <v>4206355</v>
      </c>
      <c r="D11" s="6"/>
      <c r="E11" s="6">
        <v>17600000</v>
      </c>
      <c r="F11" s="6">
        <f>+C11-D11+E11</f>
        <v>21806355</v>
      </c>
      <c r="H11" s="13"/>
    </row>
    <row r="12" spans="1:8" ht="12.75">
      <c r="A12" s="22"/>
      <c r="B12" s="22"/>
      <c r="C12" s="10">
        <f>SUM(C10:C11)</f>
        <v>79508297</v>
      </c>
      <c r="D12" s="10">
        <f>SUM(D10:D11)</f>
        <v>17600000</v>
      </c>
      <c r="E12" s="10">
        <f>SUM(E10:E11)</f>
        <v>17600000</v>
      </c>
      <c r="F12" s="10">
        <f>SUM(F10:F11)</f>
        <v>79508297</v>
      </c>
      <c r="H12" s="13"/>
    </row>
    <row r="13" spans="1:6" ht="12.75">
      <c r="A13" s="7"/>
      <c r="B13" s="8"/>
      <c r="C13" s="8"/>
      <c r="D13" s="8"/>
      <c r="E13" s="8"/>
      <c r="F13" s="8"/>
    </row>
    <row r="14" spans="1:6" ht="12.75">
      <c r="A14" s="23" t="s">
        <v>10</v>
      </c>
      <c r="B14" s="23"/>
      <c r="C14" s="23"/>
      <c r="D14" s="23"/>
      <c r="E14" s="23"/>
      <c r="F14" s="23"/>
    </row>
    <row r="15" spans="1:6" ht="48.75" customHeight="1">
      <c r="A15" s="24" t="s">
        <v>48</v>
      </c>
      <c r="B15" s="24"/>
      <c r="C15" s="24"/>
      <c r="D15" s="24"/>
      <c r="E15" s="24"/>
      <c r="F15" s="24"/>
    </row>
    <row r="16" spans="1:6" ht="28.5" customHeight="1">
      <c r="A16" s="1" t="s">
        <v>11</v>
      </c>
      <c r="B16" s="1" t="s">
        <v>2</v>
      </c>
      <c r="C16" s="1" t="s">
        <v>3</v>
      </c>
      <c r="D16" s="1" t="s">
        <v>4</v>
      </c>
      <c r="E16" s="1" t="s">
        <v>5</v>
      </c>
      <c r="F16" s="1" t="s">
        <v>6</v>
      </c>
    </row>
    <row r="17" spans="1:6" ht="18" customHeight="1">
      <c r="A17" s="11" t="s">
        <v>8</v>
      </c>
      <c r="B17" s="3"/>
      <c r="C17" s="3"/>
      <c r="D17" s="3"/>
      <c r="E17" s="3"/>
      <c r="F17" s="4"/>
    </row>
    <row r="18" spans="1:6" ht="15" customHeight="1">
      <c r="A18" s="5" t="s">
        <v>49</v>
      </c>
      <c r="B18" s="5" t="s">
        <v>54</v>
      </c>
      <c r="C18" s="18">
        <v>1000000</v>
      </c>
      <c r="D18" s="18">
        <v>1000000</v>
      </c>
      <c r="E18" s="6"/>
      <c r="F18" s="6">
        <f>+C18-D18+E18</f>
        <v>0</v>
      </c>
    </row>
    <row r="19" spans="1:6" ht="15" customHeight="1">
      <c r="A19" s="5" t="s">
        <v>50</v>
      </c>
      <c r="B19" s="5" t="s">
        <v>176</v>
      </c>
      <c r="C19" s="18">
        <v>148298</v>
      </c>
      <c r="D19" s="18">
        <v>148298</v>
      </c>
      <c r="E19" s="6"/>
      <c r="F19" s="6">
        <f>+C19-D19+E19</f>
        <v>0</v>
      </c>
    </row>
    <row r="20" spans="1:6" ht="15" customHeight="1">
      <c r="A20" s="19" t="s">
        <v>51</v>
      </c>
      <c r="B20" s="5" t="s">
        <v>52</v>
      </c>
      <c r="C20" s="6">
        <v>149375</v>
      </c>
      <c r="D20" s="6">
        <v>149375</v>
      </c>
      <c r="E20" s="6"/>
      <c r="F20" s="6">
        <v>0</v>
      </c>
    </row>
    <row r="21" spans="1:6" ht="15" customHeight="1">
      <c r="A21" s="5" t="s">
        <v>53</v>
      </c>
      <c r="B21" s="5" t="s">
        <v>189</v>
      </c>
      <c r="C21" s="18">
        <v>7000000</v>
      </c>
      <c r="D21" s="18">
        <v>702327</v>
      </c>
      <c r="E21" s="6"/>
      <c r="F21" s="6">
        <f>+C21-D21+E21</f>
        <v>6297673</v>
      </c>
    </row>
    <row r="22" spans="1:6" ht="15" customHeight="1">
      <c r="A22" s="5" t="s">
        <v>28</v>
      </c>
      <c r="B22" s="5" t="s">
        <v>29</v>
      </c>
      <c r="C22" s="18">
        <v>6404000</v>
      </c>
      <c r="D22" s="6"/>
      <c r="E22" s="18">
        <v>500000</v>
      </c>
      <c r="F22" s="6">
        <f>+C22-D22+E22</f>
        <v>6904000</v>
      </c>
    </row>
    <row r="23" spans="1:6" ht="15" customHeight="1">
      <c r="A23" s="5" t="s">
        <v>55</v>
      </c>
      <c r="B23" s="5" t="s">
        <v>56</v>
      </c>
      <c r="C23" s="18">
        <v>4721875</v>
      </c>
      <c r="D23" s="6"/>
      <c r="E23" s="20">
        <v>1000000</v>
      </c>
      <c r="F23" s="6">
        <f>+C23-D23+E23</f>
        <v>5721875</v>
      </c>
    </row>
    <row r="24" spans="1:6" ht="15" customHeight="1">
      <c r="A24" s="5" t="s">
        <v>30</v>
      </c>
      <c r="B24" s="5" t="s">
        <v>31</v>
      </c>
      <c r="C24" s="18">
        <v>3816930</v>
      </c>
      <c r="D24" s="6"/>
      <c r="E24" s="18">
        <v>500000</v>
      </c>
      <c r="F24" s="6">
        <f>+C24-D24+E24</f>
        <v>4316930</v>
      </c>
    </row>
    <row r="25" spans="1:7" ht="12.75">
      <c r="A25" s="22"/>
      <c r="B25" s="22"/>
      <c r="C25" s="10">
        <f>SUM(C18:C24)</f>
        <v>23240478</v>
      </c>
      <c r="D25" s="10">
        <f>SUM(D18:D24)</f>
        <v>2000000</v>
      </c>
      <c r="E25" s="10">
        <f>SUM(E18:E24)</f>
        <v>2000000</v>
      </c>
      <c r="F25" s="10">
        <f>SUM(F18:F24)</f>
        <v>23240478</v>
      </c>
      <c r="G25" s="13"/>
    </row>
    <row r="26" spans="1:6" ht="12.75">
      <c r="A26" s="7"/>
      <c r="B26" s="8"/>
      <c r="C26" s="8"/>
      <c r="D26" s="8"/>
      <c r="E26" s="8"/>
      <c r="F26" s="8"/>
    </row>
    <row r="27" spans="1:6" ht="12.75">
      <c r="A27" s="23" t="s">
        <v>10</v>
      </c>
      <c r="B27" s="23"/>
      <c r="C27" s="23"/>
      <c r="D27" s="23"/>
      <c r="E27" s="23"/>
      <c r="F27" s="23"/>
    </row>
    <row r="28" spans="1:6" ht="76.5" customHeight="1">
      <c r="A28" s="24" t="s">
        <v>57</v>
      </c>
      <c r="B28" s="24"/>
      <c r="C28" s="24"/>
      <c r="D28" s="24"/>
      <c r="E28" s="24"/>
      <c r="F28" s="24"/>
    </row>
    <row r="29" spans="1:6" ht="30" customHeight="1">
      <c r="A29" s="1" t="s">
        <v>11</v>
      </c>
      <c r="B29" s="1" t="s">
        <v>2</v>
      </c>
      <c r="C29" s="1" t="s">
        <v>3</v>
      </c>
      <c r="D29" s="1" t="s">
        <v>4</v>
      </c>
      <c r="E29" s="1" t="s">
        <v>5</v>
      </c>
      <c r="F29" s="1" t="s">
        <v>6</v>
      </c>
    </row>
    <row r="30" spans="1:6" ht="12.75">
      <c r="A30" s="2" t="s">
        <v>9</v>
      </c>
      <c r="B30" s="3"/>
      <c r="C30" s="3"/>
      <c r="D30" s="3"/>
      <c r="E30" s="3"/>
      <c r="F30" s="4"/>
    </row>
    <row r="31" spans="1:6" ht="15" customHeight="1">
      <c r="A31" s="5" t="s">
        <v>58</v>
      </c>
      <c r="B31" s="5" t="s">
        <v>59</v>
      </c>
      <c r="C31" s="6">
        <v>6000000</v>
      </c>
      <c r="D31" s="18">
        <v>1850000</v>
      </c>
      <c r="E31" s="6"/>
      <c r="F31" s="6">
        <f>+C31-D31+E31</f>
        <v>4150000</v>
      </c>
    </row>
    <row r="32" spans="1:6" ht="15" customHeight="1">
      <c r="A32" s="19" t="s">
        <v>60</v>
      </c>
      <c r="B32" s="5" t="s">
        <v>61</v>
      </c>
      <c r="C32" s="6">
        <v>1000000</v>
      </c>
      <c r="D32" s="6"/>
      <c r="E32" s="6">
        <v>200000</v>
      </c>
      <c r="F32" s="6">
        <f>+C32-D32+E32</f>
        <v>1200000</v>
      </c>
    </row>
    <row r="33" spans="1:6" ht="15" customHeight="1">
      <c r="A33" s="19" t="s">
        <v>62</v>
      </c>
      <c r="B33" s="5" t="s">
        <v>63</v>
      </c>
      <c r="C33" s="6">
        <v>0</v>
      </c>
      <c r="D33" s="6"/>
      <c r="E33" s="6">
        <v>1650000</v>
      </c>
      <c r="F33" s="6">
        <f>+C33-D33+E33</f>
        <v>1650000</v>
      </c>
    </row>
    <row r="34" spans="1:7" ht="15" customHeight="1">
      <c r="A34" s="28"/>
      <c r="B34" s="29"/>
      <c r="C34" s="10">
        <f>SUM(C31:C33)</f>
        <v>7000000</v>
      </c>
      <c r="D34" s="10">
        <f>SUM(D31:D33)</f>
        <v>1850000</v>
      </c>
      <c r="E34" s="10">
        <f>SUM(E31:E33)</f>
        <v>1850000</v>
      </c>
      <c r="F34" s="10">
        <f>SUM(F31:F33)</f>
        <v>7000000</v>
      </c>
      <c r="G34" s="13"/>
    </row>
    <row r="35" spans="1:6" ht="15" customHeight="1">
      <c r="A35" s="7"/>
      <c r="B35" s="8"/>
      <c r="C35" s="8"/>
      <c r="D35" s="8"/>
      <c r="E35" s="8"/>
      <c r="F35" s="8"/>
    </row>
    <row r="36" spans="1:6" ht="12.75">
      <c r="A36" s="23" t="s">
        <v>10</v>
      </c>
      <c r="B36" s="23"/>
      <c r="C36" s="23"/>
      <c r="D36" s="23"/>
      <c r="E36" s="23"/>
      <c r="F36" s="23"/>
    </row>
    <row r="37" spans="1:6" ht="30.75" customHeight="1">
      <c r="A37" s="24" t="s">
        <v>64</v>
      </c>
      <c r="B37" s="24"/>
      <c r="C37" s="24"/>
      <c r="D37" s="24"/>
      <c r="E37" s="24"/>
      <c r="F37" s="24"/>
    </row>
    <row r="38" spans="1:6" ht="29.25" customHeight="1">
      <c r="A38" s="1" t="s">
        <v>11</v>
      </c>
      <c r="B38" s="1" t="s">
        <v>2</v>
      </c>
      <c r="C38" s="1" t="s">
        <v>3</v>
      </c>
      <c r="D38" s="1" t="s">
        <v>4</v>
      </c>
      <c r="E38" s="1" t="s">
        <v>5</v>
      </c>
      <c r="F38" s="1" t="s">
        <v>6</v>
      </c>
    </row>
    <row r="39" spans="1:6" ht="13.5" customHeight="1">
      <c r="A39" s="2" t="s">
        <v>15</v>
      </c>
      <c r="B39" s="3"/>
      <c r="C39" s="3"/>
      <c r="D39" s="3"/>
      <c r="E39" s="3"/>
      <c r="F39" s="4"/>
    </row>
    <row r="40" spans="1:6" ht="15" customHeight="1">
      <c r="A40" s="5" t="s">
        <v>58</v>
      </c>
      <c r="B40" s="5" t="s">
        <v>59</v>
      </c>
      <c r="C40" s="6">
        <f>+F31</f>
        <v>4150000</v>
      </c>
      <c r="D40" s="18">
        <v>3995000</v>
      </c>
      <c r="E40" s="6"/>
      <c r="F40" s="6">
        <f>+C40-D40+E40</f>
        <v>155000</v>
      </c>
    </row>
    <row r="41" spans="1:6" ht="15" customHeight="1">
      <c r="A41" s="5" t="s">
        <v>65</v>
      </c>
      <c r="B41" s="16" t="s">
        <v>66</v>
      </c>
      <c r="C41" s="6">
        <v>0</v>
      </c>
      <c r="D41" s="18"/>
      <c r="E41" s="15">
        <v>3995000</v>
      </c>
      <c r="F41" s="6">
        <f>+C41-D41+E41</f>
        <v>3995000</v>
      </c>
    </row>
    <row r="42" spans="1:6" ht="19.5" customHeight="1">
      <c r="A42" s="28"/>
      <c r="B42" s="29"/>
      <c r="C42" s="10">
        <f>SUM(C40:C41)</f>
        <v>4150000</v>
      </c>
      <c r="D42" s="10">
        <f>SUM(D40:D41)</f>
        <v>3995000</v>
      </c>
      <c r="E42" s="10">
        <f>SUM(E40:E41)</f>
        <v>3995000</v>
      </c>
      <c r="F42" s="10">
        <f>SUM(F40:F41)</f>
        <v>4150000</v>
      </c>
    </row>
    <row r="43" spans="1:6" ht="19.5" customHeight="1">
      <c r="A43" s="23" t="s">
        <v>10</v>
      </c>
      <c r="B43" s="23"/>
      <c r="C43" s="23"/>
      <c r="D43" s="23"/>
      <c r="E43" s="23"/>
      <c r="F43" s="23"/>
    </row>
    <row r="44" spans="1:6" ht="32.25" customHeight="1">
      <c r="A44" s="24" t="s">
        <v>67</v>
      </c>
      <c r="B44" s="24"/>
      <c r="C44" s="24"/>
      <c r="D44" s="24"/>
      <c r="E44" s="24"/>
      <c r="F44" s="24"/>
    </row>
    <row r="45" spans="1:6" ht="29.25" customHeight="1">
      <c r="A45" s="1" t="s">
        <v>11</v>
      </c>
      <c r="B45" s="1" t="s">
        <v>2</v>
      </c>
      <c r="C45" s="1" t="s">
        <v>3</v>
      </c>
      <c r="D45" s="1" t="s">
        <v>4</v>
      </c>
      <c r="E45" s="1" t="s">
        <v>5</v>
      </c>
      <c r="F45" s="1" t="s">
        <v>6</v>
      </c>
    </row>
    <row r="46" spans="1:6" ht="13.5" customHeight="1">
      <c r="A46" s="11" t="s">
        <v>16</v>
      </c>
      <c r="B46" s="3"/>
      <c r="C46" s="3"/>
      <c r="D46" s="3"/>
      <c r="E46" s="3"/>
      <c r="F46" s="4"/>
    </row>
    <row r="47" spans="1:6" ht="15" customHeight="1">
      <c r="A47" s="17" t="s">
        <v>68</v>
      </c>
      <c r="B47" s="17" t="s">
        <v>69</v>
      </c>
      <c r="C47" s="6">
        <v>10250000</v>
      </c>
      <c r="D47" s="6">
        <v>8300000</v>
      </c>
      <c r="E47" s="6"/>
      <c r="F47" s="6">
        <f>+C47-D47+E47</f>
        <v>1950000</v>
      </c>
    </row>
    <row r="48" spans="1:6" ht="15" customHeight="1">
      <c r="A48" s="17" t="s">
        <v>70</v>
      </c>
      <c r="B48" s="17" t="s">
        <v>71</v>
      </c>
      <c r="C48" s="6">
        <v>0</v>
      </c>
      <c r="D48" s="6"/>
      <c r="E48" s="6">
        <v>8300000</v>
      </c>
      <c r="F48" s="6">
        <f>+C48-D48+E48</f>
        <v>8300000</v>
      </c>
    </row>
    <row r="49" spans="1:6" ht="19.5" customHeight="1">
      <c r="A49" s="22"/>
      <c r="B49" s="22"/>
      <c r="C49" s="10">
        <f>SUM(C47:C48)</f>
        <v>10250000</v>
      </c>
      <c r="D49" s="10">
        <f>SUM(D47:D48)</f>
        <v>8300000</v>
      </c>
      <c r="E49" s="10">
        <f>SUM(E47:E48)</f>
        <v>8300000</v>
      </c>
      <c r="F49" s="10">
        <f>SUM(F47:F48)</f>
        <v>10250000</v>
      </c>
    </row>
    <row r="50" spans="1:6" ht="19.5" customHeight="1">
      <c r="A50" s="23" t="s">
        <v>10</v>
      </c>
      <c r="B50" s="23"/>
      <c r="C50" s="23"/>
      <c r="D50" s="23"/>
      <c r="E50" s="23"/>
      <c r="F50" s="23"/>
    </row>
    <row r="51" spans="1:6" ht="44.25" customHeight="1">
      <c r="A51" s="24" t="s">
        <v>72</v>
      </c>
      <c r="B51" s="24"/>
      <c r="C51" s="24"/>
      <c r="D51" s="24"/>
      <c r="E51" s="24"/>
      <c r="F51" s="24"/>
    </row>
    <row r="52" spans="1:6" ht="25.5">
      <c r="A52" s="1" t="s">
        <v>11</v>
      </c>
      <c r="B52" s="1" t="s">
        <v>2</v>
      </c>
      <c r="C52" s="1" t="s">
        <v>3</v>
      </c>
      <c r="D52" s="1" t="s">
        <v>4</v>
      </c>
      <c r="E52" s="1" t="s">
        <v>5</v>
      </c>
      <c r="F52" s="1" t="s">
        <v>6</v>
      </c>
    </row>
    <row r="53" spans="1:6" ht="18.75" customHeight="1">
      <c r="A53" s="11" t="s">
        <v>17</v>
      </c>
      <c r="B53" s="3"/>
      <c r="C53" s="3"/>
      <c r="D53" s="3"/>
      <c r="E53" s="3"/>
      <c r="F53" s="4"/>
    </row>
    <row r="54" spans="1:6" ht="12.75">
      <c r="A54" s="17" t="s">
        <v>73</v>
      </c>
      <c r="B54" s="17" t="s">
        <v>74</v>
      </c>
      <c r="C54" s="6">
        <v>0</v>
      </c>
      <c r="D54" s="6"/>
      <c r="E54" s="6">
        <v>8030000</v>
      </c>
      <c r="F54" s="6">
        <f>+C54-D54+E54</f>
        <v>8030000</v>
      </c>
    </row>
    <row r="55" spans="1:6" ht="12.75">
      <c r="A55" s="17" t="s">
        <v>75</v>
      </c>
      <c r="B55" s="17" t="s">
        <v>76</v>
      </c>
      <c r="C55" s="6">
        <v>50000000</v>
      </c>
      <c r="D55" s="6">
        <v>8030000</v>
      </c>
      <c r="E55" s="6"/>
      <c r="F55" s="6">
        <f>+C55-D55+E55</f>
        <v>41970000</v>
      </c>
    </row>
    <row r="56" spans="1:6" ht="21.75" customHeight="1">
      <c r="A56" s="22"/>
      <c r="B56" s="22"/>
      <c r="C56" s="10">
        <f>SUM(C54:C55)</f>
        <v>50000000</v>
      </c>
      <c r="D56" s="10">
        <f>SUM(D54:D55)</f>
        <v>8030000</v>
      </c>
      <c r="E56" s="10">
        <f>SUM(E54:E55)</f>
        <v>8030000</v>
      </c>
      <c r="F56" s="10">
        <f>SUM(F54:F55)</f>
        <v>50000000</v>
      </c>
    </row>
    <row r="57" spans="1:6" ht="24.75" customHeight="1">
      <c r="A57" s="23" t="s">
        <v>10</v>
      </c>
      <c r="B57" s="23"/>
      <c r="C57" s="23"/>
      <c r="D57" s="23"/>
      <c r="E57" s="23"/>
      <c r="F57" s="23"/>
    </row>
    <row r="58" spans="1:6" ht="37.5" customHeight="1">
      <c r="A58" s="24" t="s">
        <v>77</v>
      </c>
      <c r="B58" s="24"/>
      <c r="C58" s="24"/>
      <c r="D58" s="24"/>
      <c r="E58" s="24"/>
      <c r="F58" s="24"/>
    </row>
    <row r="59" spans="1:6" ht="24.75" customHeight="1">
      <c r="A59" s="1" t="s">
        <v>11</v>
      </c>
      <c r="B59" s="1" t="s">
        <v>2</v>
      </c>
      <c r="C59" s="1" t="s">
        <v>3</v>
      </c>
      <c r="D59" s="1" t="s">
        <v>4</v>
      </c>
      <c r="E59" s="1" t="s">
        <v>5</v>
      </c>
      <c r="F59" s="1" t="s">
        <v>6</v>
      </c>
    </row>
    <row r="60" spans="1:6" ht="19.5" customHeight="1">
      <c r="A60" s="11" t="s">
        <v>20</v>
      </c>
      <c r="B60" s="3"/>
      <c r="C60" s="3"/>
      <c r="D60" s="3"/>
      <c r="E60" s="3"/>
      <c r="F60" s="4"/>
    </row>
    <row r="61" spans="1:6" ht="31.5" customHeight="1">
      <c r="A61" s="17" t="s">
        <v>84</v>
      </c>
      <c r="B61" s="17" t="s">
        <v>85</v>
      </c>
      <c r="C61" s="6">
        <v>34105800</v>
      </c>
      <c r="D61" s="6">
        <v>3884295.9</v>
      </c>
      <c r="E61" s="6"/>
      <c r="F61" s="6">
        <f>+C61-D61+E61</f>
        <v>30221504.1</v>
      </c>
    </row>
    <row r="62" spans="1:6" ht="31.5" customHeight="1">
      <c r="A62" s="17" t="s">
        <v>88</v>
      </c>
      <c r="B62" s="17" t="s">
        <v>89</v>
      </c>
      <c r="C62" s="6">
        <v>116980751</v>
      </c>
      <c r="D62" s="6"/>
      <c r="E62" s="6">
        <v>223500</v>
      </c>
      <c r="F62" s="6">
        <f>+C62-D62+E62</f>
        <v>117204251</v>
      </c>
    </row>
    <row r="63" spans="1:6" ht="31.5" customHeight="1">
      <c r="A63" s="17" t="s">
        <v>44</v>
      </c>
      <c r="B63" s="17" t="s">
        <v>86</v>
      </c>
      <c r="C63" s="6">
        <v>58387862</v>
      </c>
      <c r="D63" s="6"/>
      <c r="E63" s="6">
        <v>2682000</v>
      </c>
      <c r="F63" s="6">
        <f aca="true" t="shared" si="0" ref="F63:F68">+C63-D63+E63</f>
        <v>61069862</v>
      </c>
    </row>
    <row r="64" spans="1:6" ht="19.5" customHeight="1">
      <c r="A64" s="17" t="s">
        <v>37</v>
      </c>
      <c r="B64" s="21" t="s">
        <v>170</v>
      </c>
      <c r="C64" s="6">
        <v>45761912</v>
      </c>
      <c r="D64" s="6"/>
      <c r="E64" s="6">
        <v>372127.5</v>
      </c>
      <c r="F64" s="6">
        <f t="shared" si="0"/>
        <v>46134039.5</v>
      </c>
    </row>
    <row r="65" spans="1:6" ht="19.5" customHeight="1">
      <c r="A65" s="17" t="s">
        <v>38</v>
      </c>
      <c r="B65" s="5" t="s">
        <v>159</v>
      </c>
      <c r="C65" s="6">
        <v>4368671.53</v>
      </c>
      <c r="D65" s="6"/>
      <c r="E65" s="6">
        <v>20115</v>
      </c>
      <c r="F65" s="6">
        <f t="shared" si="0"/>
        <v>4388786.53</v>
      </c>
    </row>
    <row r="66" spans="1:6" ht="19.5" customHeight="1">
      <c r="A66" s="17" t="s">
        <v>39</v>
      </c>
      <c r="B66" s="21" t="s">
        <v>171</v>
      </c>
      <c r="C66" s="6">
        <v>24033288</v>
      </c>
      <c r="D66" s="6"/>
      <c r="E66" s="6">
        <v>204368.4</v>
      </c>
      <c r="F66" s="6">
        <f t="shared" si="0"/>
        <v>24237656.4</v>
      </c>
    </row>
    <row r="67" spans="1:6" ht="19.5" customHeight="1">
      <c r="A67" s="17" t="s">
        <v>40</v>
      </c>
      <c r="B67" s="21" t="s">
        <v>172</v>
      </c>
      <c r="C67" s="6">
        <v>13106019</v>
      </c>
      <c r="D67" s="6"/>
      <c r="E67" s="6">
        <v>60345</v>
      </c>
      <c r="F67" s="6">
        <f t="shared" si="0"/>
        <v>13166364</v>
      </c>
    </row>
    <row r="68" spans="1:6" ht="19.5" customHeight="1">
      <c r="A68" s="17" t="s">
        <v>41</v>
      </c>
      <c r="B68" s="21" t="s">
        <v>173</v>
      </c>
      <c r="C68" s="6">
        <v>19973099</v>
      </c>
      <c r="D68" s="6"/>
      <c r="E68" s="6">
        <v>120690</v>
      </c>
      <c r="F68" s="6">
        <f t="shared" si="0"/>
        <v>20093789</v>
      </c>
    </row>
    <row r="69" spans="1:6" ht="27.75" customHeight="1">
      <c r="A69" s="5" t="s">
        <v>87</v>
      </c>
      <c r="B69" s="21" t="s">
        <v>174</v>
      </c>
      <c r="C69" s="6">
        <v>43139004</v>
      </c>
      <c r="D69" s="6"/>
      <c r="E69" s="6">
        <v>201150</v>
      </c>
      <c r="F69" s="6">
        <f>+C69-D69+E69</f>
        <v>43340154</v>
      </c>
    </row>
    <row r="70" spans="1:6" ht="19.5" customHeight="1">
      <c r="A70" s="22"/>
      <c r="B70" s="22"/>
      <c r="C70" s="10">
        <f>SUM(C61:C69)</f>
        <v>359856406.53</v>
      </c>
      <c r="D70" s="10">
        <f>SUM(D61:D69)</f>
        <v>3884295.9</v>
      </c>
      <c r="E70" s="10">
        <f>SUM(E61:E69)</f>
        <v>3884295.9</v>
      </c>
      <c r="F70" s="10">
        <f>SUM(F61:F69)</f>
        <v>359856406.53</v>
      </c>
    </row>
    <row r="71" spans="1:6" ht="19.5" customHeight="1">
      <c r="A71" s="23" t="s">
        <v>10</v>
      </c>
      <c r="B71" s="23"/>
      <c r="C71" s="23"/>
      <c r="D71" s="23"/>
      <c r="E71" s="23"/>
      <c r="F71" s="23"/>
    </row>
    <row r="72" spans="1:6" ht="29.25" customHeight="1">
      <c r="A72" s="24" t="s">
        <v>90</v>
      </c>
      <c r="B72" s="24"/>
      <c r="C72" s="24"/>
      <c r="D72" s="24"/>
      <c r="E72" s="24"/>
      <c r="F72" s="24"/>
    </row>
    <row r="73" spans="1:6" ht="13.5" customHeight="1">
      <c r="A73" s="9"/>
      <c r="B73" s="9"/>
      <c r="C73" s="9"/>
      <c r="D73" s="9"/>
      <c r="E73" s="9"/>
      <c r="F73" s="9"/>
    </row>
    <row r="74" spans="1:6" ht="30" customHeight="1">
      <c r="A74" s="1" t="s">
        <v>11</v>
      </c>
      <c r="B74" s="1" t="s">
        <v>2</v>
      </c>
      <c r="C74" s="1" t="s">
        <v>3</v>
      </c>
      <c r="D74" s="1" t="s">
        <v>4</v>
      </c>
      <c r="E74" s="1" t="s">
        <v>5</v>
      </c>
      <c r="F74" s="1" t="s">
        <v>6</v>
      </c>
    </row>
    <row r="75" spans="1:6" ht="19.5" customHeight="1">
      <c r="A75" s="11" t="s">
        <v>21</v>
      </c>
      <c r="B75" s="3"/>
      <c r="C75" s="3"/>
      <c r="D75" s="3"/>
      <c r="E75" s="3"/>
      <c r="F75" s="4"/>
    </row>
    <row r="76" spans="1:6" ht="19.5" customHeight="1">
      <c r="A76" s="17" t="s">
        <v>91</v>
      </c>
      <c r="B76" s="17" t="s">
        <v>27</v>
      </c>
      <c r="C76" s="18">
        <v>8753990.49</v>
      </c>
      <c r="D76" s="6">
        <v>7000000</v>
      </c>
      <c r="E76" s="6"/>
      <c r="F76" s="6">
        <f>+C76-D76+E76</f>
        <v>1753990.4900000002</v>
      </c>
    </row>
    <row r="77" spans="1:6" ht="19.5" customHeight="1">
      <c r="A77" s="17" t="s">
        <v>113</v>
      </c>
      <c r="B77" s="17" t="s">
        <v>14</v>
      </c>
      <c r="C77" s="18">
        <v>1000000</v>
      </c>
      <c r="D77" s="6">
        <v>1000000</v>
      </c>
      <c r="E77" s="6"/>
      <c r="F77" s="6"/>
    </row>
    <row r="78" spans="1:6" ht="19.5" customHeight="1">
      <c r="A78" s="17" t="s">
        <v>92</v>
      </c>
      <c r="B78" s="17" t="s">
        <v>22</v>
      </c>
      <c r="C78" s="18">
        <v>0</v>
      </c>
      <c r="D78" s="6"/>
      <c r="E78" s="6">
        <v>8000000</v>
      </c>
      <c r="F78" s="6">
        <f>+C78-D78+E78</f>
        <v>8000000</v>
      </c>
    </row>
    <row r="79" spans="1:6" ht="19.5" customHeight="1">
      <c r="A79" s="22"/>
      <c r="B79" s="22"/>
      <c r="C79" s="10">
        <f>SUM(C76:C78)</f>
        <v>9753990.49</v>
      </c>
      <c r="D79" s="10">
        <f>SUM(D76:D78)</f>
        <v>8000000</v>
      </c>
      <c r="E79" s="10">
        <f>SUM(E76:E78)</f>
        <v>8000000</v>
      </c>
      <c r="F79" s="10">
        <f>SUM(F76:F78)</f>
        <v>9753990.49</v>
      </c>
    </row>
    <row r="80" spans="1:6" ht="19.5" customHeight="1">
      <c r="A80" s="23" t="s">
        <v>10</v>
      </c>
      <c r="B80" s="23"/>
      <c r="C80" s="23"/>
      <c r="D80" s="23"/>
      <c r="E80" s="23"/>
      <c r="F80" s="23"/>
    </row>
    <row r="81" spans="1:6" ht="41.25" customHeight="1">
      <c r="A81" s="24" t="s">
        <v>93</v>
      </c>
      <c r="B81" s="24"/>
      <c r="C81" s="24"/>
      <c r="D81" s="24"/>
      <c r="E81" s="24"/>
      <c r="F81" s="24"/>
    </row>
    <row r="82" spans="1:6" ht="25.5" customHeight="1">
      <c r="A82" s="1" t="s">
        <v>11</v>
      </c>
      <c r="B82" s="1" t="s">
        <v>2</v>
      </c>
      <c r="C82" s="1" t="s">
        <v>3</v>
      </c>
      <c r="D82" s="1" t="s">
        <v>4</v>
      </c>
      <c r="E82" s="1" t="s">
        <v>5</v>
      </c>
      <c r="F82" s="1" t="s">
        <v>6</v>
      </c>
    </row>
    <row r="83" spans="1:6" ht="19.5" customHeight="1">
      <c r="A83" s="11" t="s">
        <v>149</v>
      </c>
      <c r="B83" s="3"/>
      <c r="C83" s="3"/>
      <c r="D83" s="3"/>
      <c r="E83" s="3"/>
      <c r="F83" s="4"/>
    </row>
    <row r="84" spans="1:6" ht="19.5" customHeight="1">
      <c r="A84" s="5" t="s">
        <v>94</v>
      </c>
      <c r="B84" s="5" t="s">
        <v>14</v>
      </c>
      <c r="C84" s="6">
        <v>1226564.54</v>
      </c>
      <c r="D84" s="6">
        <v>1226564.54</v>
      </c>
      <c r="E84" s="6"/>
      <c r="F84" s="6">
        <f>+C84-D84+E84</f>
        <v>0</v>
      </c>
    </row>
    <row r="85" spans="1:6" ht="19.5" customHeight="1">
      <c r="A85" s="5" t="s">
        <v>95</v>
      </c>
      <c r="B85" s="5" t="s">
        <v>96</v>
      </c>
      <c r="C85" s="6">
        <v>1850235</v>
      </c>
      <c r="D85" s="6">
        <f>1000000+15035.46</f>
        <v>1015035.46</v>
      </c>
      <c r="E85" s="6"/>
      <c r="F85" s="6">
        <f>+C85-D85+E85</f>
        <v>835199.54</v>
      </c>
    </row>
    <row r="86" spans="1:6" ht="19.5" customHeight="1">
      <c r="A86" s="5" t="s">
        <v>199</v>
      </c>
      <c r="B86" s="5" t="s">
        <v>116</v>
      </c>
      <c r="C86" s="6">
        <v>500000</v>
      </c>
      <c r="D86" s="6">
        <v>125000</v>
      </c>
      <c r="E86" s="6"/>
      <c r="F86" s="6"/>
    </row>
    <row r="87" spans="1:6" ht="19.5" customHeight="1">
      <c r="A87" s="5" t="s">
        <v>97</v>
      </c>
      <c r="B87" s="5" t="s">
        <v>23</v>
      </c>
      <c r="C87" s="6">
        <v>20080115</v>
      </c>
      <c r="D87" s="6"/>
      <c r="E87" s="6">
        <v>2000000</v>
      </c>
      <c r="F87" s="6">
        <f>+C87-D87+E87</f>
        <v>22080115</v>
      </c>
    </row>
    <row r="88" spans="1:6" ht="19.5" customHeight="1">
      <c r="A88" s="5" t="s">
        <v>98</v>
      </c>
      <c r="B88" s="5" t="s">
        <v>99</v>
      </c>
      <c r="C88" s="6">
        <v>2790314</v>
      </c>
      <c r="D88" s="6"/>
      <c r="E88" s="6">
        <v>200000</v>
      </c>
      <c r="F88" s="6">
        <f>+C88-D88+E88</f>
        <v>2990314</v>
      </c>
    </row>
    <row r="89" spans="1:6" ht="33" customHeight="1">
      <c r="A89" s="5" t="s">
        <v>100</v>
      </c>
      <c r="B89" s="5" t="s">
        <v>89</v>
      </c>
      <c r="C89" s="6">
        <v>4450024</v>
      </c>
      <c r="D89" s="6"/>
      <c r="E89" s="6">
        <f>+E87*8.33%</f>
        <v>166600</v>
      </c>
      <c r="F89" s="6">
        <f>+C89-D89+E89</f>
        <v>4616624</v>
      </c>
    </row>
    <row r="90" spans="1:7" ht="19.5" customHeight="1">
      <c r="A90" s="22"/>
      <c r="B90" s="22"/>
      <c r="C90" s="10">
        <f>SUM(C84:C89)</f>
        <v>30897252.54</v>
      </c>
      <c r="D90" s="10">
        <f>SUM(D84:D89)</f>
        <v>2366600</v>
      </c>
      <c r="E90" s="10">
        <f>SUM(E84:E89)</f>
        <v>2366600</v>
      </c>
      <c r="F90" s="10">
        <f>SUM(F84:F89)</f>
        <v>30522252.54</v>
      </c>
      <c r="G90" s="13"/>
    </row>
    <row r="91" spans="1:6" ht="19.5" customHeight="1">
      <c r="A91" s="23" t="s">
        <v>10</v>
      </c>
      <c r="B91" s="23"/>
      <c r="C91" s="23"/>
      <c r="D91" s="23"/>
      <c r="E91" s="23"/>
      <c r="F91" s="23"/>
    </row>
    <row r="92" spans="1:6" ht="30" customHeight="1">
      <c r="A92" s="24" t="s">
        <v>101</v>
      </c>
      <c r="B92" s="24"/>
      <c r="C92" s="24"/>
      <c r="D92" s="24"/>
      <c r="E92" s="24"/>
      <c r="F92" s="24"/>
    </row>
    <row r="93" spans="1:6" ht="19.5" customHeight="1">
      <c r="A93" s="9"/>
      <c r="B93" s="9"/>
      <c r="C93" s="9"/>
      <c r="D93" s="9"/>
      <c r="E93" s="9"/>
      <c r="F93" s="9"/>
    </row>
    <row r="94" spans="1:6" ht="27" customHeight="1">
      <c r="A94" s="1" t="s">
        <v>11</v>
      </c>
      <c r="B94" s="1" t="s">
        <v>2</v>
      </c>
      <c r="C94" s="1" t="s">
        <v>3</v>
      </c>
      <c r="D94" s="1" t="s">
        <v>4</v>
      </c>
      <c r="E94" s="1" t="s">
        <v>5</v>
      </c>
      <c r="F94" s="1" t="s">
        <v>6</v>
      </c>
    </row>
    <row r="95" spans="1:6" ht="19.5" customHeight="1">
      <c r="A95" s="11" t="s">
        <v>150</v>
      </c>
      <c r="B95" s="3"/>
      <c r="C95" s="3"/>
      <c r="D95" s="3"/>
      <c r="E95" s="3"/>
      <c r="F95" s="4"/>
    </row>
    <row r="96" spans="1:6" ht="19.5" customHeight="1">
      <c r="A96" s="5" t="s">
        <v>200</v>
      </c>
      <c r="B96" s="5" t="s">
        <v>201</v>
      </c>
      <c r="C96" s="6">
        <v>7520000</v>
      </c>
      <c r="D96" s="6">
        <v>5520000</v>
      </c>
      <c r="E96" s="6"/>
      <c r="F96" s="6">
        <f>+C96-D96+E96</f>
        <v>2000000</v>
      </c>
    </row>
    <row r="97" spans="1:6" ht="19.5" customHeight="1">
      <c r="A97" s="5" t="s">
        <v>117</v>
      </c>
      <c r="B97" s="5" t="s">
        <v>13</v>
      </c>
      <c r="C97" s="6">
        <v>1135000</v>
      </c>
      <c r="D97" s="6">
        <v>990156.84</v>
      </c>
      <c r="E97" s="6"/>
      <c r="F97" s="6">
        <f>+C97-D97+E97</f>
        <v>144843.16000000003</v>
      </c>
    </row>
    <row r="98" spans="1:6" ht="19.5" customHeight="1">
      <c r="A98" s="5" t="s">
        <v>102</v>
      </c>
      <c r="B98" s="5" t="s">
        <v>86</v>
      </c>
      <c r="C98" s="6">
        <v>0</v>
      </c>
      <c r="D98" s="6"/>
      <c r="E98" s="6">
        <v>4907400</v>
      </c>
      <c r="F98" s="6">
        <f>+C98-D98+E98</f>
        <v>4907400</v>
      </c>
    </row>
    <row r="99" spans="1:6" ht="19.5" customHeight="1">
      <c r="A99" s="5" t="s">
        <v>103</v>
      </c>
      <c r="B99" s="5" t="s">
        <v>89</v>
      </c>
      <c r="C99" s="6">
        <v>14518777</v>
      </c>
      <c r="D99" s="6"/>
      <c r="E99" s="6">
        <f>+E98*8.33%</f>
        <v>408786.42</v>
      </c>
      <c r="F99" s="6">
        <f>+C99-D99+E99</f>
        <v>14927563.42</v>
      </c>
    </row>
    <row r="100" spans="1:6" ht="19.5" customHeight="1">
      <c r="A100" s="5" t="s">
        <v>104</v>
      </c>
      <c r="B100" s="21" t="s">
        <v>170</v>
      </c>
      <c r="C100" s="6">
        <v>10857594</v>
      </c>
      <c r="D100" s="6"/>
      <c r="E100" s="6">
        <v>453934.5</v>
      </c>
      <c r="F100" s="6">
        <f aca="true" t="shared" si="1" ref="F100:F105">+C100-D100+E101</f>
        <v>10882131</v>
      </c>
    </row>
    <row r="101" spans="1:6" ht="19.5" customHeight="1">
      <c r="A101" s="5" t="s">
        <v>105</v>
      </c>
      <c r="B101" s="5" t="s">
        <v>159</v>
      </c>
      <c r="C101" s="6">
        <v>586894.22</v>
      </c>
      <c r="D101" s="6"/>
      <c r="E101" s="6">
        <v>24537</v>
      </c>
      <c r="F101" s="6">
        <f t="shared" si="1"/>
        <v>836190.14</v>
      </c>
    </row>
    <row r="102" spans="1:6" ht="19.5" customHeight="1">
      <c r="A102" s="5" t="s">
        <v>106</v>
      </c>
      <c r="B102" s="21" t="s">
        <v>171</v>
      </c>
      <c r="C102" s="6">
        <v>5684000.21</v>
      </c>
      <c r="D102" s="6"/>
      <c r="E102" s="6">
        <v>249295.92</v>
      </c>
      <c r="F102" s="6">
        <f t="shared" si="1"/>
        <v>5757611.21</v>
      </c>
    </row>
    <row r="103" spans="1:6" ht="19.5" customHeight="1">
      <c r="A103" s="5" t="s">
        <v>107</v>
      </c>
      <c r="B103" s="21" t="s">
        <v>172</v>
      </c>
      <c r="C103" s="6">
        <v>1760687.67</v>
      </c>
      <c r="D103" s="6"/>
      <c r="E103" s="6">
        <v>73611</v>
      </c>
      <c r="F103" s="6">
        <f t="shared" si="1"/>
        <v>1907909.67</v>
      </c>
    </row>
    <row r="104" spans="1:6" ht="19.5" customHeight="1">
      <c r="A104" s="5" t="s">
        <v>108</v>
      </c>
      <c r="B104" s="21" t="s">
        <v>173</v>
      </c>
      <c r="C104" s="6">
        <v>3521379.35</v>
      </c>
      <c r="D104" s="6"/>
      <c r="E104" s="6">
        <v>147222</v>
      </c>
      <c r="F104" s="6">
        <f t="shared" si="1"/>
        <v>3766749.35</v>
      </c>
    </row>
    <row r="105" spans="1:6" ht="32.25" customHeight="1">
      <c r="A105" s="5" t="s">
        <v>109</v>
      </c>
      <c r="B105" s="21" t="s">
        <v>174</v>
      </c>
      <c r="C105" s="6">
        <v>6215579.23</v>
      </c>
      <c r="D105" s="6"/>
      <c r="E105" s="6">
        <v>245370</v>
      </c>
      <c r="F105" s="6">
        <f t="shared" si="1"/>
        <v>12725736.07</v>
      </c>
    </row>
    <row r="106" spans="1:7" ht="19.5" customHeight="1">
      <c r="A106" s="22"/>
      <c r="B106" s="22"/>
      <c r="C106" s="10">
        <f>SUM(C96:C105)</f>
        <v>51799911.68000001</v>
      </c>
      <c r="D106" s="10">
        <f>SUM(D96:D104)</f>
        <v>6510156.84</v>
      </c>
      <c r="E106" s="10">
        <f>SUM(E96:E105)</f>
        <v>6510156.84</v>
      </c>
      <c r="F106" s="10">
        <f>SUM(F96:F105)</f>
        <v>57856134.02</v>
      </c>
      <c r="G106" s="13"/>
    </row>
    <row r="107" spans="1:6" ht="19.5" customHeight="1">
      <c r="A107" s="23" t="s">
        <v>10</v>
      </c>
      <c r="B107" s="23"/>
      <c r="C107" s="23"/>
      <c r="D107" s="23"/>
      <c r="E107" s="23"/>
      <c r="F107" s="23"/>
    </row>
    <row r="108" spans="1:6" ht="25.5" customHeight="1">
      <c r="A108" s="24" t="s">
        <v>110</v>
      </c>
      <c r="B108" s="24"/>
      <c r="C108" s="24"/>
      <c r="D108" s="24"/>
      <c r="E108" s="24"/>
      <c r="F108" s="24"/>
    </row>
    <row r="109" spans="1:6" ht="19.5" customHeight="1">
      <c r="A109" s="9"/>
      <c r="B109" s="9"/>
      <c r="C109" s="9"/>
      <c r="D109" s="9"/>
      <c r="E109" s="9"/>
      <c r="F109" s="9"/>
    </row>
    <row r="110" spans="1:6" ht="33" customHeight="1">
      <c r="A110" s="1" t="s">
        <v>11</v>
      </c>
      <c r="B110" s="1" t="s">
        <v>2</v>
      </c>
      <c r="C110" s="1" t="s">
        <v>3</v>
      </c>
      <c r="D110" s="1" t="s">
        <v>4</v>
      </c>
      <c r="E110" s="1" t="s">
        <v>5</v>
      </c>
      <c r="F110" s="1" t="s">
        <v>6</v>
      </c>
    </row>
    <row r="111" spans="1:6" ht="14.25" customHeight="1">
      <c r="A111" s="11" t="s">
        <v>18</v>
      </c>
      <c r="B111" s="3"/>
      <c r="C111" s="3"/>
      <c r="D111" s="3"/>
      <c r="E111" s="3"/>
      <c r="F111" s="4"/>
    </row>
    <row r="112" spans="1:6" ht="19.5" customHeight="1">
      <c r="A112" s="5" t="s">
        <v>202</v>
      </c>
      <c r="B112" s="5" t="s">
        <v>203</v>
      </c>
      <c r="C112" s="6">
        <v>155754528</v>
      </c>
      <c r="D112" s="6">
        <v>7959600</v>
      </c>
      <c r="E112" s="6"/>
      <c r="F112" s="6">
        <f>+C112-D112+E112</f>
        <v>147794928</v>
      </c>
    </row>
    <row r="113" spans="1:6" ht="19.5" customHeight="1">
      <c r="A113" s="5" t="s">
        <v>120</v>
      </c>
      <c r="B113" s="5" t="s">
        <v>121</v>
      </c>
      <c r="C113" s="6">
        <v>2318204</v>
      </c>
      <c r="D113" s="6"/>
      <c r="E113" s="6">
        <v>6000000</v>
      </c>
      <c r="F113" s="6">
        <f aca="true" t="shared" si="2" ref="F113:F119">+C113-D113+E113</f>
        <v>8318204</v>
      </c>
    </row>
    <row r="114" spans="1:6" ht="19.5" customHeight="1">
      <c r="A114" s="5" t="s">
        <v>122</v>
      </c>
      <c r="B114" s="21" t="s">
        <v>170</v>
      </c>
      <c r="C114" s="6">
        <v>18832372.21</v>
      </c>
      <c r="D114" s="6"/>
      <c r="E114" s="6">
        <f>+E113*9.25%</f>
        <v>555000</v>
      </c>
      <c r="F114" s="6">
        <f t="shared" si="2"/>
        <v>19387372.21</v>
      </c>
    </row>
    <row r="115" spans="1:6" ht="19.5" customHeight="1">
      <c r="A115" s="5" t="s">
        <v>123</v>
      </c>
      <c r="B115" s="5" t="s">
        <v>159</v>
      </c>
      <c r="C115" s="6">
        <v>1017962.88</v>
      </c>
      <c r="D115" s="6"/>
      <c r="E115" s="6">
        <f>+E113*0.5%</f>
        <v>30000</v>
      </c>
      <c r="F115" s="6">
        <f t="shared" si="2"/>
        <v>1047962.88</v>
      </c>
    </row>
    <row r="116" spans="1:6" ht="19.5" customHeight="1">
      <c r="A116" s="5" t="s">
        <v>124</v>
      </c>
      <c r="B116" s="21" t="s">
        <v>171</v>
      </c>
      <c r="C116" s="6">
        <v>9818360</v>
      </c>
      <c r="D116" s="6"/>
      <c r="E116" s="6">
        <f>+E113*5.08%</f>
        <v>304800</v>
      </c>
      <c r="F116" s="6">
        <f t="shared" si="2"/>
        <v>10123160</v>
      </c>
    </row>
    <row r="117" spans="1:6" ht="19.5" customHeight="1">
      <c r="A117" s="5" t="s">
        <v>125</v>
      </c>
      <c r="B117" s="21" t="s">
        <v>172</v>
      </c>
      <c r="C117" s="6">
        <v>3053895.63</v>
      </c>
      <c r="D117" s="6"/>
      <c r="E117" s="6">
        <f>+E113*1.5%</f>
        <v>90000</v>
      </c>
      <c r="F117" s="6">
        <f t="shared" si="2"/>
        <v>3143895.63</v>
      </c>
    </row>
    <row r="118" spans="1:6" ht="19.5" customHeight="1">
      <c r="A118" s="5" t="s">
        <v>126</v>
      </c>
      <c r="B118" s="21" t="s">
        <v>173</v>
      </c>
      <c r="C118" s="6">
        <v>6107794</v>
      </c>
      <c r="D118" s="6"/>
      <c r="E118" s="6">
        <f>+E113*3%</f>
        <v>180000</v>
      </c>
      <c r="F118" s="6">
        <f t="shared" si="2"/>
        <v>6287794</v>
      </c>
    </row>
    <row r="119" spans="1:6" ht="30" customHeight="1">
      <c r="A119" s="5" t="s">
        <v>127</v>
      </c>
      <c r="B119" s="21" t="s">
        <v>174</v>
      </c>
      <c r="C119" s="6">
        <v>9869749.77</v>
      </c>
      <c r="D119" s="6"/>
      <c r="E119" s="6">
        <f>+E113*5%</f>
        <v>300000</v>
      </c>
      <c r="F119" s="6">
        <f t="shared" si="2"/>
        <v>10169749.77</v>
      </c>
    </row>
    <row r="120" spans="1:6" ht="19.5" customHeight="1">
      <c r="A120" s="5" t="s">
        <v>128</v>
      </c>
      <c r="B120" s="5" t="s">
        <v>89</v>
      </c>
      <c r="C120" s="6">
        <v>27289927.6</v>
      </c>
      <c r="D120" s="6"/>
      <c r="E120" s="6">
        <f>+E113*8.33%</f>
        <v>499800</v>
      </c>
      <c r="F120" s="6">
        <f>+C120-D120+E120</f>
        <v>27789727.6</v>
      </c>
    </row>
    <row r="121" spans="1:6" ht="14.25" customHeight="1">
      <c r="A121" s="22"/>
      <c r="B121" s="22"/>
      <c r="C121" s="10">
        <f>SUM(C112:C120)</f>
        <v>234062794.09</v>
      </c>
      <c r="D121" s="10">
        <f>SUM(D112:D120)</f>
        <v>7959600</v>
      </c>
      <c r="E121" s="10">
        <f>SUM(E112:E120)</f>
        <v>7959600</v>
      </c>
      <c r="F121" s="10">
        <f>SUM(F112:F120)</f>
        <v>234062794.09</v>
      </c>
    </row>
    <row r="122" spans="1:6" ht="14.25" customHeight="1">
      <c r="A122" s="23" t="s">
        <v>10</v>
      </c>
      <c r="B122" s="23"/>
      <c r="C122" s="23"/>
      <c r="D122" s="23"/>
      <c r="E122" s="23"/>
      <c r="F122" s="23"/>
    </row>
    <row r="123" spans="1:6" ht="27.75" customHeight="1">
      <c r="A123" s="24" t="s">
        <v>129</v>
      </c>
      <c r="B123" s="24"/>
      <c r="C123" s="24"/>
      <c r="D123" s="24"/>
      <c r="E123" s="24"/>
      <c r="F123" s="24"/>
    </row>
    <row r="124" spans="1:6" ht="14.25" customHeight="1">
      <c r="A124" s="9"/>
      <c r="B124" s="9"/>
      <c r="C124" s="9"/>
      <c r="D124" s="9"/>
      <c r="E124" s="9"/>
      <c r="F124" s="9"/>
    </row>
    <row r="125" spans="1:6" ht="32.25" customHeight="1">
      <c r="A125" s="1" t="s">
        <v>11</v>
      </c>
      <c r="B125" s="1" t="s">
        <v>2</v>
      </c>
      <c r="C125" s="1" t="s">
        <v>3</v>
      </c>
      <c r="D125" s="1" t="s">
        <v>4</v>
      </c>
      <c r="E125" s="1" t="s">
        <v>5</v>
      </c>
      <c r="F125" s="1" t="s">
        <v>6</v>
      </c>
    </row>
    <row r="126" spans="1:6" ht="14.25" customHeight="1">
      <c r="A126" s="2" t="s">
        <v>19</v>
      </c>
      <c r="B126" s="3"/>
      <c r="C126" s="3"/>
      <c r="D126" s="3"/>
      <c r="E126" s="3"/>
      <c r="F126" s="4"/>
    </row>
    <row r="127" spans="1:6" ht="39.75" customHeight="1">
      <c r="A127" s="5" t="s">
        <v>130</v>
      </c>
      <c r="B127" s="5" t="s">
        <v>131</v>
      </c>
      <c r="C127" s="6">
        <v>100000000</v>
      </c>
      <c r="D127" s="6">
        <v>16287500</v>
      </c>
      <c r="E127" s="6"/>
      <c r="F127" s="6">
        <f>+C127-D127+E127</f>
        <v>83712500</v>
      </c>
    </row>
    <row r="128" spans="1:6" ht="41.25" customHeight="1">
      <c r="A128" s="5" t="s">
        <v>132</v>
      </c>
      <c r="B128" s="5" t="s">
        <v>133</v>
      </c>
      <c r="C128" s="6">
        <v>0</v>
      </c>
      <c r="D128" s="6"/>
      <c r="E128" s="6">
        <v>16287500</v>
      </c>
      <c r="F128" s="6">
        <f>+C128-D128+E128</f>
        <v>16287500</v>
      </c>
    </row>
    <row r="129" spans="1:6" ht="14.25" customHeight="1">
      <c r="A129" s="22"/>
      <c r="B129" s="22"/>
      <c r="C129" s="10">
        <f>SUM(C127:C128)</f>
        <v>100000000</v>
      </c>
      <c r="D129" s="10">
        <f>SUM(D127:D128)</f>
        <v>16287500</v>
      </c>
      <c r="E129" s="10">
        <f>SUM(E127:E128)</f>
        <v>16287500</v>
      </c>
      <c r="F129" s="10">
        <f>SUM(F127:F128)</f>
        <v>100000000</v>
      </c>
    </row>
    <row r="130" spans="1:6" ht="14.25" customHeight="1">
      <c r="A130" s="7"/>
      <c r="B130" s="8"/>
      <c r="C130" s="8"/>
      <c r="D130" s="8"/>
      <c r="E130" s="8"/>
      <c r="F130" s="8"/>
    </row>
    <row r="131" spans="1:6" ht="14.25" customHeight="1">
      <c r="A131" s="23" t="s">
        <v>10</v>
      </c>
      <c r="B131" s="23"/>
      <c r="C131" s="23"/>
      <c r="D131" s="23"/>
      <c r="E131" s="23"/>
      <c r="F131" s="23"/>
    </row>
    <row r="132" spans="1:6" ht="33" customHeight="1">
      <c r="A132" s="24" t="s">
        <v>136</v>
      </c>
      <c r="B132" s="24"/>
      <c r="C132" s="24"/>
      <c r="D132" s="24"/>
      <c r="E132" s="24"/>
      <c r="F132" s="24"/>
    </row>
    <row r="133" spans="1:6" ht="14.25" customHeight="1">
      <c r="A133" s="9"/>
      <c r="B133" s="9"/>
      <c r="C133" s="9"/>
      <c r="D133" s="9"/>
      <c r="E133" s="9"/>
      <c r="F133" s="9"/>
    </row>
    <row r="134" spans="1:6" ht="33.75" customHeight="1">
      <c r="A134" s="1" t="s">
        <v>11</v>
      </c>
      <c r="B134" s="1" t="s">
        <v>2</v>
      </c>
      <c r="C134" s="1" t="s">
        <v>3</v>
      </c>
      <c r="D134" s="1" t="s">
        <v>4</v>
      </c>
      <c r="E134" s="1" t="s">
        <v>5</v>
      </c>
      <c r="F134" s="1" t="s">
        <v>6</v>
      </c>
    </row>
    <row r="135" spans="1:6" ht="14.25" customHeight="1">
      <c r="A135" s="2" t="s">
        <v>33</v>
      </c>
      <c r="B135" s="3"/>
      <c r="C135" s="3"/>
      <c r="D135" s="3"/>
      <c r="E135" s="3"/>
      <c r="F135" s="4"/>
    </row>
    <row r="136" spans="1:6" ht="27" customHeight="1">
      <c r="A136" s="5" t="s">
        <v>137</v>
      </c>
      <c r="B136" s="5" t="s">
        <v>138</v>
      </c>
      <c r="C136" s="6">
        <v>40000000</v>
      </c>
      <c r="D136" s="6">
        <v>40000000</v>
      </c>
      <c r="E136" s="6"/>
      <c r="F136" s="6">
        <f>+C136-D136+E136</f>
        <v>0</v>
      </c>
    </row>
    <row r="137" spans="1:6" ht="22.5" customHeight="1">
      <c r="A137" s="5" t="s">
        <v>111</v>
      </c>
      <c r="B137" s="5" t="s">
        <v>139</v>
      </c>
      <c r="C137" s="6">
        <v>0</v>
      </c>
      <c r="D137" s="6"/>
      <c r="E137" s="6">
        <v>40000000</v>
      </c>
      <c r="F137" s="6">
        <f>+C137-D137+E137</f>
        <v>40000000</v>
      </c>
    </row>
    <row r="138" spans="1:6" ht="14.25" customHeight="1">
      <c r="A138" s="22"/>
      <c r="B138" s="22"/>
      <c r="C138" s="10">
        <f>SUM(C136:C137)</f>
        <v>40000000</v>
      </c>
      <c r="D138" s="10">
        <f>SUM(D136:D137)</f>
        <v>40000000</v>
      </c>
      <c r="E138" s="10">
        <f>SUM(E136:E137)</f>
        <v>40000000</v>
      </c>
      <c r="F138" s="10">
        <f>SUM(F136:F137)</f>
        <v>40000000</v>
      </c>
    </row>
    <row r="139" spans="1:6" ht="14.25" customHeight="1">
      <c r="A139" s="7"/>
      <c r="B139" s="8"/>
      <c r="C139" s="8"/>
      <c r="D139" s="8"/>
      <c r="E139" s="8"/>
      <c r="F139" s="8"/>
    </row>
    <row r="140" spans="1:6" ht="14.25" customHeight="1">
      <c r="A140" s="23" t="s">
        <v>10</v>
      </c>
      <c r="B140" s="23"/>
      <c r="C140" s="23"/>
      <c r="D140" s="23"/>
      <c r="E140" s="23"/>
      <c r="F140" s="23"/>
    </row>
    <row r="141" spans="1:6" ht="32.25" customHeight="1">
      <c r="A141" s="24" t="s">
        <v>140</v>
      </c>
      <c r="B141" s="24"/>
      <c r="C141" s="24"/>
      <c r="D141" s="24"/>
      <c r="E141" s="24"/>
      <c r="F141" s="24"/>
    </row>
    <row r="142" spans="1:6" ht="11.25" customHeight="1">
      <c r="A142" s="9"/>
      <c r="B142" s="9"/>
      <c r="C142" s="9"/>
      <c r="D142" s="9"/>
      <c r="E142" s="9"/>
      <c r="F142" s="9"/>
    </row>
    <row r="143" spans="1:6" ht="32.25" customHeight="1">
      <c r="A143" s="1" t="s">
        <v>11</v>
      </c>
      <c r="B143" s="1" t="s">
        <v>2</v>
      </c>
      <c r="C143" s="1" t="s">
        <v>3</v>
      </c>
      <c r="D143" s="1" t="s">
        <v>4</v>
      </c>
      <c r="E143" s="1" t="s">
        <v>5</v>
      </c>
      <c r="F143" s="1" t="s">
        <v>6</v>
      </c>
    </row>
    <row r="144" spans="1:6" ht="17.25" customHeight="1">
      <c r="A144" s="2" t="s">
        <v>34</v>
      </c>
      <c r="B144" s="3"/>
      <c r="C144" s="3"/>
      <c r="D144" s="3"/>
      <c r="E144" s="3"/>
      <c r="F144" s="4"/>
    </row>
    <row r="145" spans="1:6" ht="19.5" customHeight="1">
      <c r="A145" s="5" t="s">
        <v>151</v>
      </c>
      <c r="B145" s="5" t="s">
        <v>152</v>
      </c>
      <c r="C145" s="6">
        <v>78828221.61</v>
      </c>
      <c r="D145" s="6">
        <v>30000000</v>
      </c>
      <c r="E145" s="6"/>
      <c r="F145" s="6">
        <f>+C145-D145+E145</f>
        <v>48828221.61</v>
      </c>
    </row>
    <row r="146" spans="1:6" ht="19.5" customHeight="1">
      <c r="A146" s="5" t="s">
        <v>153</v>
      </c>
      <c r="B146" s="5" t="s">
        <v>152</v>
      </c>
      <c r="C146" s="6">
        <v>35400096.11</v>
      </c>
      <c r="D146" s="6">
        <v>14000000</v>
      </c>
      <c r="E146" s="6"/>
      <c r="F146" s="6">
        <f>+C146-D146+E146</f>
        <v>21400096.11</v>
      </c>
    </row>
    <row r="147" spans="1:6" ht="19.5" customHeight="1">
      <c r="A147" s="5" t="s">
        <v>154</v>
      </c>
      <c r="B147" s="5" t="s">
        <v>155</v>
      </c>
      <c r="C147" s="6">
        <v>33739800</v>
      </c>
      <c r="D147" s="6"/>
      <c r="E147" s="6">
        <v>30000000</v>
      </c>
      <c r="F147" s="6">
        <f>+C147-D147+E147</f>
        <v>63739800</v>
      </c>
    </row>
    <row r="148" spans="1:6" ht="19.5" customHeight="1">
      <c r="A148" s="5" t="s">
        <v>156</v>
      </c>
      <c r="B148" s="5" t="s">
        <v>155</v>
      </c>
      <c r="C148" s="6">
        <v>19501139</v>
      </c>
      <c r="D148" s="6"/>
      <c r="E148" s="6">
        <v>14000000</v>
      </c>
      <c r="F148" s="6">
        <f>+C148-D148+E148</f>
        <v>33501139</v>
      </c>
    </row>
    <row r="149" spans="1:6" ht="18" customHeight="1">
      <c r="A149" s="22"/>
      <c r="B149" s="22"/>
      <c r="C149" s="10">
        <f>SUM(C145:C148)</f>
        <v>167469256.72</v>
      </c>
      <c r="D149" s="10">
        <f>SUM(D145:D148)</f>
        <v>44000000</v>
      </c>
      <c r="E149" s="10">
        <f>SUM(E145:E148)</f>
        <v>44000000</v>
      </c>
      <c r="F149" s="10">
        <f>SUM(F145:F148)</f>
        <v>167469256.72</v>
      </c>
    </row>
    <row r="150" spans="1:6" ht="15" customHeight="1">
      <c r="A150" s="7"/>
      <c r="B150" s="8"/>
      <c r="C150" s="8"/>
      <c r="D150" s="8"/>
      <c r="E150" s="8"/>
      <c r="F150" s="8"/>
    </row>
    <row r="151" spans="1:6" ht="14.25" customHeight="1">
      <c r="A151" s="23" t="s">
        <v>10</v>
      </c>
      <c r="B151" s="23"/>
      <c r="C151" s="23"/>
      <c r="D151" s="23"/>
      <c r="E151" s="23"/>
      <c r="F151" s="23"/>
    </row>
    <row r="152" spans="1:6" ht="42.75" customHeight="1">
      <c r="A152" s="24" t="s">
        <v>157</v>
      </c>
      <c r="B152" s="24"/>
      <c r="C152" s="24"/>
      <c r="D152" s="24"/>
      <c r="E152" s="24"/>
      <c r="F152" s="24"/>
    </row>
    <row r="153" spans="1:6" ht="33" customHeight="1">
      <c r="A153" s="1" t="s">
        <v>11</v>
      </c>
      <c r="B153" s="1" t="s">
        <v>2</v>
      </c>
      <c r="C153" s="1" t="s">
        <v>3</v>
      </c>
      <c r="D153" s="1" t="s">
        <v>4</v>
      </c>
      <c r="E153" s="1" t="s">
        <v>5</v>
      </c>
      <c r="F153" s="1" t="s">
        <v>6</v>
      </c>
    </row>
    <row r="154" spans="1:6" ht="13.5" customHeight="1">
      <c r="A154" s="2" t="s">
        <v>35</v>
      </c>
      <c r="B154" s="3"/>
      <c r="C154" s="3"/>
      <c r="D154" s="3"/>
      <c r="E154" s="3"/>
      <c r="F154" s="4"/>
    </row>
    <row r="155" spans="1:6" ht="13.5" customHeight="1">
      <c r="A155" s="5" t="s">
        <v>204</v>
      </c>
      <c r="B155" s="5" t="s">
        <v>177</v>
      </c>
      <c r="C155" s="6">
        <v>10000000</v>
      </c>
      <c r="D155" s="6">
        <v>10000000</v>
      </c>
      <c r="E155" s="6"/>
      <c r="F155" s="6">
        <f>+C155-D155+E155</f>
        <v>0</v>
      </c>
    </row>
    <row r="156" spans="1:6" ht="13.5" customHeight="1">
      <c r="A156" s="5" t="s">
        <v>115</v>
      </c>
      <c r="B156" s="5" t="s">
        <v>146</v>
      </c>
      <c r="C156" s="6">
        <f>+F222</f>
        <v>6068799</v>
      </c>
      <c r="D156" s="6">
        <v>1000000</v>
      </c>
      <c r="E156" s="6"/>
      <c r="F156" s="6">
        <f>+C156-D156+E156</f>
        <v>5068799</v>
      </c>
    </row>
    <row r="157" spans="1:6" ht="13.5" customHeight="1">
      <c r="A157" s="5" t="s">
        <v>79</v>
      </c>
      <c r="B157" s="5" t="s">
        <v>71</v>
      </c>
      <c r="C157" s="6">
        <f>+F190</f>
        <v>16163766</v>
      </c>
      <c r="D157" s="6">
        <v>151679.8</v>
      </c>
      <c r="E157" s="6"/>
      <c r="F157" s="6">
        <f>+C157-D157+E157</f>
        <v>16012086.2</v>
      </c>
    </row>
    <row r="158" spans="1:6" ht="19.5" customHeight="1">
      <c r="A158" s="5" t="s">
        <v>161</v>
      </c>
      <c r="B158" s="5" t="s">
        <v>158</v>
      </c>
      <c r="C158" s="6"/>
      <c r="D158" s="6"/>
      <c r="E158" s="6">
        <v>8406000</v>
      </c>
      <c r="F158" s="6">
        <f aca="true" t="shared" si="3" ref="F158:F165">+C158-D158+E158</f>
        <v>8406000</v>
      </c>
    </row>
    <row r="159" spans="1:6" ht="19.5" customHeight="1">
      <c r="A159" s="5" t="s">
        <v>162</v>
      </c>
      <c r="B159" s="5" t="s">
        <v>170</v>
      </c>
      <c r="C159" s="6"/>
      <c r="D159" s="6"/>
      <c r="E159" s="6">
        <v>777555</v>
      </c>
      <c r="F159" s="6">
        <f t="shared" si="3"/>
        <v>777555</v>
      </c>
    </row>
    <row r="160" spans="1:6" ht="19.5" customHeight="1">
      <c r="A160" s="5" t="s">
        <v>163</v>
      </c>
      <c r="B160" s="5" t="s">
        <v>159</v>
      </c>
      <c r="C160" s="6"/>
      <c r="D160" s="6"/>
      <c r="E160" s="6">
        <v>42030</v>
      </c>
      <c r="F160" s="6">
        <f t="shared" si="3"/>
        <v>42030</v>
      </c>
    </row>
    <row r="161" spans="1:6" ht="19.5" customHeight="1">
      <c r="A161" s="5" t="s">
        <v>164</v>
      </c>
      <c r="B161" s="5" t="s">
        <v>171</v>
      </c>
      <c r="C161" s="6"/>
      <c r="D161" s="6"/>
      <c r="E161" s="6">
        <v>427024.8</v>
      </c>
      <c r="F161" s="6">
        <f t="shared" si="3"/>
        <v>427024.8</v>
      </c>
    </row>
    <row r="162" spans="1:6" ht="19.5" customHeight="1">
      <c r="A162" s="5" t="s">
        <v>165</v>
      </c>
      <c r="B162" s="5" t="s">
        <v>172</v>
      </c>
      <c r="C162" s="6"/>
      <c r="D162" s="6"/>
      <c r="E162" s="6">
        <v>126090</v>
      </c>
      <c r="F162" s="6">
        <f t="shared" si="3"/>
        <v>126090</v>
      </c>
    </row>
    <row r="163" spans="1:6" ht="24" customHeight="1">
      <c r="A163" s="5" t="s">
        <v>166</v>
      </c>
      <c r="B163" s="5" t="s">
        <v>173</v>
      </c>
      <c r="C163" s="6"/>
      <c r="D163" s="6"/>
      <c r="E163" s="6">
        <v>252180</v>
      </c>
      <c r="F163" s="6">
        <f t="shared" si="3"/>
        <v>252180</v>
      </c>
    </row>
    <row r="164" spans="1:6" ht="26.25" customHeight="1">
      <c r="A164" s="5" t="s">
        <v>167</v>
      </c>
      <c r="B164" s="5" t="s">
        <v>174</v>
      </c>
      <c r="C164" s="6"/>
      <c r="D164" s="6"/>
      <c r="E164" s="6">
        <v>420300</v>
      </c>
      <c r="F164" s="6">
        <f t="shared" si="3"/>
        <v>420300</v>
      </c>
    </row>
    <row r="165" spans="1:6" ht="19.5" customHeight="1">
      <c r="A165" s="5" t="s">
        <v>168</v>
      </c>
      <c r="B165" s="5" t="s">
        <v>160</v>
      </c>
      <c r="C165" s="6"/>
      <c r="D165" s="6"/>
      <c r="E165" s="6">
        <v>700500</v>
      </c>
      <c r="F165" s="6">
        <f t="shared" si="3"/>
        <v>700500</v>
      </c>
    </row>
    <row r="166" spans="1:6" ht="19.5" customHeight="1">
      <c r="A166" s="22"/>
      <c r="B166" s="22"/>
      <c r="C166" s="10">
        <f>SUM(C155:C165)</f>
        <v>32232565</v>
      </c>
      <c r="D166" s="10">
        <f>SUM(D155:D165)</f>
        <v>11151679.8</v>
      </c>
      <c r="E166" s="10">
        <f>SUM(E158:E165)</f>
        <v>11151679.8</v>
      </c>
      <c r="F166" s="10">
        <f>SUM(F158:F165)</f>
        <v>11151679.8</v>
      </c>
    </row>
    <row r="167" spans="1:6" ht="21" customHeight="1">
      <c r="A167" s="23" t="s">
        <v>10</v>
      </c>
      <c r="B167" s="23"/>
      <c r="C167" s="23"/>
      <c r="D167" s="23"/>
      <c r="E167" s="23"/>
      <c r="F167" s="23"/>
    </row>
    <row r="168" spans="1:6" ht="37.5" customHeight="1">
      <c r="A168" s="24" t="s">
        <v>169</v>
      </c>
      <c r="B168" s="24"/>
      <c r="C168" s="24"/>
      <c r="D168" s="24"/>
      <c r="E168" s="24"/>
      <c r="F168" s="24"/>
    </row>
    <row r="169" spans="1:6" ht="28.5" customHeight="1">
      <c r="A169" s="1" t="s">
        <v>11</v>
      </c>
      <c r="B169" s="1" t="s">
        <v>2</v>
      </c>
      <c r="C169" s="1" t="s">
        <v>3</v>
      </c>
      <c r="D169" s="1" t="s">
        <v>4</v>
      </c>
      <c r="E169" s="1" t="s">
        <v>5</v>
      </c>
      <c r="F169" s="1" t="s">
        <v>6</v>
      </c>
    </row>
    <row r="170" spans="1:6" ht="12" customHeight="1">
      <c r="A170" s="2" t="s">
        <v>36</v>
      </c>
      <c r="B170" s="3"/>
      <c r="C170" s="3"/>
      <c r="D170" s="3"/>
      <c r="E170" s="3"/>
      <c r="F170" s="4"/>
    </row>
    <row r="171" spans="1:6" ht="19.5" customHeight="1">
      <c r="A171" s="21" t="s">
        <v>202</v>
      </c>
      <c r="B171" s="5" t="s">
        <v>203</v>
      </c>
      <c r="C171" s="6">
        <f>+F112</f>
        <v>147794928</v>
      </c>
      <c r="D171" s="6">
        <v>20000000</v>
      </c>
      <c r="E171" s="6"/>
      <c r="F171" s="6">
        <f>+C171-D171+E171</f>
        <v>127794928</v>
      </c>
    </row>
    <row r="172" spans="1:6" ht="19.5" customHeight="1">
      <c r="A172" s="21" t="s">
        <v>190</v>
      </c>
      <c r="B172" s="21" t="s">
        <v>191</v>
      </c>
      <c r="C172" s="6">
        <v>0</v>
      </c>
      <c r="D172" s="6"/>
      <c r="E172" s="6">
        <v>20000000</v>
      </c>
      <c r="F172" s="6">
        <f>+C172-D172+E172</f>
        <v>20000000</v>
      </c>
    </row>
    <row r="173" spans="1:6" ht="14.25" customHeight="1">
      <c r="A173" s="22"/>
      <c r="B173" s="22"/>
      <c r="C173" s="10">
        <f>SUM(C171:C172)</f>
        <v>147794928</v>
      </c>
      <c r="D173" s="10">
        <f>SUM(D171:D172)</f>
        <v>20000000</v>
      </c>
      <c r="E173" s="10">
        <f>SUM(E172:E172)</f>
        <v>20000000</v>
      </c>
      <c r="F173" s="10">
        <f>SUM(F172:F172)</f>
        <v>20000000</v>
      </c>
    </row>
    <row r="174" spans="1:6" ht="14.25" customHeight="1">
      <c r="A174" s="23" t="s">
        <v>10</v>
      </c>
      <c r="B174" s="23"/>
      <c r="C174" s="23"/>
      <c r="D174" s="23"/>
      <c r="E174" s="23"/>
      <c r="F174" s="23"/>
    </row>
    <row r="175" spans="1:6" ht="35.25" customHeight="1">
      <c r="A175" s="24" t="s">
        <v>192</v>
      </c>
      <c r="B175" s="24"/>
      <c r="C175" s="24"/>
      <c r="D175" s="24"/>
      <c r="E175" s="24"/>
      <c r="F175" s="24"/>
    </row>
    <row r="176" spans="1:6" ht="35.25" customHeight="1">
      <c r="A176" s="1" t="s">
        <v>11</v>
      </c>
      <c r="B176" s="1" t="s">
        <v>2</v>
      </c>
      <c r="C176" s="1" t="s">
        <v>3</v>
      </c>
      <c r="D176" s="1" t="s">
        <v>4</v>
      </c>
      <c r="E176" s="1" t="s">
        <v>5</v>
      </c>
      <c r="F176" s="1" t="s">
        <v>6</v>
      </c>
    </row>
    <row r="177" spans="1:6" ht="21.75" customHeight="1">
      <c r="A177" s="2" t="s">
        <v>183</v>
      </c>
      <c r="B177" s="3"/>
      <c r="C177" s="3"/>
      <c r="D177" s="3"/>
      <c r="E177" s="3"/>
      <c r="F177" s="4"/>
    </row>
    <row r="178" spans="1:6" ht="20.25" customHeight="1">
      <c r="A178" s="17" t="s">
        <v>178</v>
      </c>
      <c r="B178" s="17" t="s">
        <v>179</v>
      </c>
      <c r="C178" s="18">
        <v>10555287</v>
      </c>
      <c r="D178" s="6">
        <v>2350000</v>
      </c>
      <c r="E178" s="6"/>
      <c r="F178" s="6">
        <f>+C178-D178+E178</f>
        <v>8205287</v>
      </c>
    </row>
    <row r="179" spans="1:6" ht="24" customHeight="1">
      <c r="A179" s="17" t="s">
        <v>180</v>
      </c>
      <c r="B179" s="17" t="s">
        <v>181</v>
      </c>
      <c r="C179" s="18">
        <v>2389180</v>
      </c>
      <c r="D179" s="6"/>
      <c r="E179" s="6">
        <v>2350000</v>
      </c>
      <c r="F179" s="6">
        <f>+C179-D179+E179</f>
        <v>4739180</v>
      </c>
    </row>
    <row r="180" spans="1:6" ht="35.25" customHeight="1">
      <c r="A180" s="22"/>
      <c r="B180" s="22"/>
      <c r="C180" s="10">
        <f>SUM(C178:C179)</f>
        <v>12944467</v>
      </c>
      <c r="D180" s="10">
        <f>SUM(D178:D179)</f>
        <v>2350000</v>
      </c>
      <c r="E180" s="10">
        <f>SUM(E179:E179)</f>
        <v>2350000</v>
      </c>
      <c r="F180" s="10">
        <f>SUM(F179:F179)</f>
        <v>4739180</v>
      </c>
    </row>
    <row r="181" spans="1:6" ht="35.25" customHeight="1">
      <c r="A181" s="23" t="s">
        <v>10</v>
      </c>
      <c r="B181" s="23"/>
      <c r="C181" s="23"/>
      <c r="D181" s="23"/>
      <c r="E181" s="23"/>
      <c r="F181" s="23"/>
    </row>
    <row r="182" spans="1:6" ht="52.5" customHeight="1">
      <c r="A182" s="24" t="s">
        <v>182</v>
      </c>
      <c r="B182" s="24"/>
      <c r="C182" s="24"/>
      <c r="D182" s="24"/>
      <c r="E182" s="24"/>
      <c r="F182" s="24"/>
    </row>
    <row r="183" spans="1:6" ht="12.75" customHeight="1">
      <c r="A183" s="9"/>
      <c r="B183" s="9"/>
      <c r="C183" s="9"/>
      <c r="D183" s="9"/>
      <c r="E183" s="9"/>
      <c r="F183" s="9"/>
    </row>
    <row r="184" spans="1:6" ht="15.75">
      <c r="A184" s="25" t="s">
        <v>175</v>
      </c>
      <c r="B184" s="25"/>
      <c r="C184" s="25"/>
      <c r="D184" s="25"/>
      <c r="E184" s="25"/>
      <c r="F184" s="25"/>
    </row>
    <row r="187" spans="1:6" ht="21" customHeight="1">
      <c r="A187" s="1" t="s">
        <v>11</v>
      </c>
      <c r="B187" s="1" t="s">
        <v>2</v>
      </c>
      <c r="C187" s="1" t="s">
        <v>3</v>
      </c>
      <c r="D187" s="1" t="s">
        <v>4</v>
      </c>
      <c r="E187" s="1" t="s">
        <v>5</v>
      </c>
      <c r="F187" s="1" t="s">
        <v>6</v>
      </c>
    </row>
    <row r="188" spans="1:6" ht="12.75" customHeight="1">
      <c r="A188" s="2" t="s">
        <v>184</v>
      </c>
      <c r="B188" s="3"/>
      <c r="C188" s="3"/>
      <c r="D188" s="3"/>
      <c r="E188" s="3"/>
      <c r="F188" s="4"/>
    </row>
    <row r="189" spans="1:6" ht="12.75" customHeight="1">
      <c r="A189" s="5" t="s">
        <v>78</v>
      </c>
      <c r="B189" s="5" t="s">
        <v>14</v>
      </c>
      <c r="C189" s="6">
        <v>367593.72</v>
      </c>
      <c r="D189" s="6">
        <v>367593.72</v>
      </c>
      <c r="E189" s="6"/>
      <c r="F189" s="6">
        <f aca="true" t="shared" si="4" ref="F189:F199">+C189-D189+E189</f>
        <v>0</v>
      </c>
    </row>
    <row r="190" spans="1:6" ht="12.75" customHeight="1">
      <c r="A190" s="5" t="s">
        <v>79</v>
      </c>
      <c r="B190" s="5" t="s">
        <v>71</v>
      </c>
      <c r="C190" s="6">
        <v>18163766</v>
      </c>
      <c r="D190" s="6">
        <v>2000000</v>
      </c>
      <c r="E190" s="6"/>
      <c r="F190" s="6">
        <f t="shared" si="4"/>
        <v>16163766</v>
      </c>
    </row>
    <row r="191" spans="1:6" ht="12.75" customHeight="1">
      <c r="A191" s="5" t="s">
        <v>80</v>
      </c>
      <c r="B191" s="5" t="s">
        <v>81</v>
      </c>
      <c r="C191" s="6">
        <v>8000000</v>
      </c>
      <c r="D191" s="6">
        <v>2000000</v>
      </c>
      <c r="E191" s="6"/>
      <c r="F191" s="6">
        <f t="shared" si="4"/>
        <v>6000000</v>
      </c>
    </row>
    <row r="192" spans="1:6" ht="12.75">
      <c r="A192" s="5" t="s">
        <v>82</v>
      </c>
      <c r="B192" s="5" t="s">
        <v>83</v>
      </c>
      <c r="C192" s="6">
        <v>2000000</v>
      </c>
      <c r="D192" s="6">
        <v>1000000</v>
      </c>
      <c r="E192" s="6"/>
      <c r="F192" s="6">
        <f t="shared" si="4"/>
        <v>1000000</v>
      </c>
    </row>
    <row r="193" spans="1:6" ht="12.75">
      <c r="A193" s="5" t="s">
        <v>84</v>
      </c>
      <c r="B193" s="5" t="s">
        <v>85</v>
      </c>
      <c r="C193" s="6">
        <f>+F61</f>
        <v>30221504.1</v>
      </c>
      <c r="D193" s="6">
        <v>3000000</v>
      </c>
      <c r="E193" s="6"/>
      <c r="F193" s="6">
        <f t="shared" si="4"/>
        <v>27221504.1</v>
      </c>
    </row>
    <row r="194" spans="1:6" ht="12.75">
      <c r="A194" s="5" t="s">
        <v>24</v>
      </c>
      <c r="B194" s="5" t="s">
        <v>25</v>
      </c>
      <c r="C194" s="6">
        <v>15361987</v>
      </c>
      <c r="D194" s="6">
        <v>1361987</v>
      </c>
      <c r="E194" s="6"/>
      <c r="F194" s="6">
        <f t="shared" si="4"/>
        <v>14000000</v>
      </c>
    </row>
    <row r="195" spans="1:6" ht="12.75">
      <c r="A195" s="5" t="s">
        <v>32</v>
      </c>
      <c r="B195" s="5" t="s">
        <v>14</v>
      </c>
      <c r="C195" s="6">
        <v>4730.05</v>
      </c>
      <c r="D195" s="6">
        <v>4730.05</v>
      </c>
      <c r="E195" s="6"/>
      <c r="F195" s="6">
        <f t="shared" si="4"/>
        <v>0</v>
      </c>
    </row>
    <row r="196" spans="1:6" ht="12.75">
      <c r="A196" s="5" t="s">
        <v>112</v>
      </c>
      <c r="B196" s="5" t="s">
        <v>14</v>
      </c>
      <c r="C196" s="6">
        <v>1819186.62</v>
      </c>
      <c r="D196" s="6">
        <v>1819186.62</v>
      </c>
      <c r="E196" s="6"/>
      <c r="F196" s="6">
        <f t="shared" si="4"/>
        <v>0</v>
      </c>
    </row>
    <row r="197" spans="1:6" ht="12.75">
      <c r="A197" s="5" t="s">
        <v>113</v>
      </c>
      <c r="B197" s="5" t="s">
        <v>14</v>
      </c>
      <c r="C197" s="6">
        <v>2564576.17</v>
      </c>
      <c r="D197" s="6">
        <v>1564576.17</v>
      </c>
      <c r="E197" s="6"/>
      <c r="F197" s="6">
        <f t="shared" si="4"/>
        <v>1000000</v>
      </c>
    </row>
    <row r="198" spans="1:6" ht="25.5">
      <c r="A198" s="5" t="s">
        <v>26</v>
      </c>
      <c r="B198" s="5" t="s">
        <v>114</v>
      </c>
      <c r="C198" s="6">
        <v>12114644</v>
      </c>
      <c r="D198" s="6">
        <v>2881926.44</v>
      </c>
      <c r="E198" s="6"/>
      <c r="F198" s="6">
        <f t="shared" si="4"/>
        <v>9232717.56</v>
      </c>
    </row>
    <row r="199" spans="1:6" ht="44.25" customHeight="1">
      <c r="A199" s="5" t="s">
        <v>145</v>
      </c>
      <c r="B199" s="5" t="s">
        <v>119</v>
      </c>
      <c r="C199" s="6">
        <v>0</v>
      </c>
      <c r="D199" s="6"/>
      <c r="E199" s="6">
        <v>16000000</v>
      </c>
      <c r="F199" s="6">
        <f t="shared" si="4"/>
        <v>16000000</v>
      </c>
    </row>
    <row r="200" spans="1:8" ht="12.75">
      <c r="A200" s="22"/>
      <c r="B200" s="22"/>
      <c r="C200" s="10">
        <f>SUM(C189:C199)</f>
        <v>90617987.66</v>
      </c>
      <c r="D200" s="10">
        <f>SUM(D189:D199)</f>
        <v>16000000</v>
      </c>
      <c r="E200" s="10">
        <f>SUM(E189:E199)</f>
        <v>16000000</v>
      </c>
      <c r="F200" s="10">
        <f>SUM(F189:F199)</f>
        <v>90617987.66</v>
      </c>
      <c r="G200" s="13"/>
      <c r="H200" s="13"/>
    </row>
    <row r="201" spans="1:6" ht="12.75">
      <c r="A201" s="23" t="s">
        <v>10</v>
      </c>
      <c r="B201" s="23"/>
      <c r="C201" s="23"/>
      <c r="D201" s="23"/>
      <c r="E201" s="23"/>
      <c r="F201" s="23"/>
    </row>
    <row r="202" spans="1:6" ht="51" customHeight="1">
      <c r="A202" s="24" t="s">
        <v>118</v>
      </c>
      <c r="B202" s="24"/>
      <c r="C202" s="24"/>
      <c r="D202" s="24"/>
      <c r="E202" s="24"/>
      <c r="F202" s="24"/>
    </row>
    <row r="203" spans="1:6" ht="30.75" customHeight="1">
      <c r="A203" s="1" t="s">
        <v>11</v>
      </c>
      <c r="B203" s="1" t="s">
        <v>2</v>
      </c>
      <c r="C203" s="1" t="s">
        <v>3</v>
      </c>
      <c r="D203" s="1" t="s">
        <v>4</v>
      </c>
      <c r="E203" s="1" t="s">
        <v>5</v>
      </c>
      <c r="F203" s="1" t="s">
        <v>6</v>
      </c>
    </row>
    <row r="204" spans="1:6" ht="19.5" customHeight="1">
      <c r="A204" s="2" t="s">
        <v>185</v>
      </c>
      <c r="B204" s="3"/>
      <c r="C204" s="3"/>
      <c r="D204" s="3"/>
      <c r="E204" s="3"/>
      <c r="F204" s="4"/>
    </row>
    <row r="205" spans="1:6" ht="17.25" customHeight="1">
      <c r="A205" s="5" t="s">
        <v>134</v>
      </c>
      <c r="B205" s="5" t="s">
        <v>135</v>
      </c>
      <c r="C205" s="6">
        <v>20039142</v>
      </c>
      <c r="D205" s="6">
        <v>5712500</v>
      </c>
      <c r="E205" s="6"/>
      <c r="F205" s="6">
        <f>+C205-D205+E205</f>
        <v>14326642</v>
      </c>
    </row>
    <row r="206" spans="1:6" ht="26.25" customHeight="1">
      <c r="A206" s="5" t="s">
        <v>144</v>
      </c>
      <c r="B206" s="5" t="s">
        <v>133</v>
      </c>
      <c r="C206" s="6">
        <f>+F128</f>
        <v>16287500</v>
      </c>
      <c r="D206" s="6"/>
      <c r="E206" s="6">
        <v>5712500</v>
      </c>
      <c r="F206" s="6">
        <f>+C206-D206+E206</f>
        <v>22000000</v>
      </c>
    </row>
    <row r="207" spans="1:6" ht="19.5" customHeight="1">
      <c r="A207" s="22"/>
      <c r="B207" s="22"/>
      <c r="C207" s="10">
        <f>SUM(C205:C206)</f>
        <v>36326642</v>
      </c>
      <c r="D207" s="10">
        <f>SUM(D205:D206)</f>
        <v>5712500</v>
      </c>
      <c r="E207" s="10">
        <f>SUM(E205:E206)</f>
        <v>5712500</v>
      </c>
      <c r="F207" s="10">
        <f>SUM(F205:F206)</f>
        <v>36326642</v>
      </c>
    </row>
    <row r="208" spans="1:6" ht="19.5" customHeight="1">
      <c r="A208" s="23" t="s">
        <v>10</v>
      </c>
      <c r="B208" s="23"/>
      <c r="C208" s="23"/>
      <c r="D208" s="23"/>
      <c r="E208" s="23"/>
      <c r="F208" s="23"/>
    </row>
    <row r="209" spans="1:6" ht="24.75" customHeight="1">
      <c r="A209" s="24" t="s">
        <v>136</v>
      </c>
      <c r="B209" s="24"/>
      <c r="C209" s="24"/>
      <c r="D209" s="24"/>
      <c r="E209" s="24"/>
      <c r="F209" s="24"/>
    </row>
    <row r="210" spans="1:6" ht="19.5" customHeight="1">
      <c r="A210" s="9"/>
      <c r="B210" s="9"/>
      <c r="C210" s="9"/>
      <c r="D210" s="9"/>
      <c r="E210" s="9"/>
      <c r="F210" s="9"/>
    </row>
    <row r="211" spans="1:6" ht="25.5">
      <c r="A211" s="1" t="s">
        <v>11</v>
      </c>
      <c r="B211" s="1" t="s">
        <v>2</v>
      </c>
      <c r="C211" s="1" t="s">
        <v>3</v>
      </c>
      <c r="D211" s="1" t="s">
        <v>4</v>
      </c>
      <c r="E211" s="1" t="s">
        <v>5</v>
      </c>
      <c r="F211" s="1" t="s">
        <v>6</v>
      </c>
    </row>
    <row r="212" spans="1:6" ht="12.75">
      <c r="A212" s="2" t="s">
        <v>186</v>
      </c>
      <c r="B212" s="3"/>
      <c r="C212" s="3"/>
      <c r="D212" s="3"/>
      <c r="E212" s="3"/>
      <c r="F212" s="4"/>
    </row>
    <row r="213" spans="1:6" ht="12.75">
      <c r="A213" s="5" t="s">
        <v>141</v>
      </c>
      <c r="B213" s="5" t="s">
        <v>142</v>
      </c>
      <c r="C213" s="6">
        <v>17443638</v>
      </c>
      <c r="D213" s="6">
        <v>2100000</v>
      </c>
      <c r="E213" s="6"/>
      <c r="F213" s="6">
        <f>+C213-D213+E213</f>
        <v>15343638</v>
      </c>
    </row>
    <row r="214" spans="1:6" ht="12.75">
      <c r="A214" s="5" t="s">
        <v>206</v>
      </c>
      <c r="B214" s="5" t="s">
        <v>143</v>
      </c>
      <c r="C214" s="6">
        <v>0</v>
      </c>
      <c r="D214" s="6"/>
      <c r="E214" s="6">
        <v>2100000</v>
      </c>
      <c r="F214" s="6">
        <f>+C214-D214+E214</f>
        <v>2100000</v>
      </c>
    </row>
    <row r="215" spans="1:6" ht="19.5" customHeight="1">
      <c r="A215" s="22"/>
      <c r="B215" s="22"/>
      <c r="C215" s="10">
        <f>SUM(C213:C214)</f>
        <v>17443638</v>
      </c>
      <c r="D215" s="10">
        <f>SUM(D213:D214)</f>
        <v>2100000</v>
      </c>
      <c r="E215" s="10">
        <f>SUM(E213:E214)</f>
        <v>2100000</v>
      </c>
      <c r="F215" s="10">
        <f>SUM(F213:F214)</f>
        <v>17443638</v>
      </c>
    </row>
    <row r="216" spans="1:6" ht="19.5" customHeight="1">
      <c r="A216" s="7"/>
      <c r="B216" s="8"/>
      <c r="C216" s="8"/>
      <c r="D216" s="8"/>
      <c r="E216" s="8"/>
      <c r="F216" s="8"/>
    </row>
    <row r="217" spans="1:6" ht="12.75">
      <c r="A217" s="23" t="s">
        <v>10</v>
      </c>
      <c r="B217" s="23"/>
      <c r="C217" s="23"/>
      <c r="D217" s="23"/>
      <c r="E217" s="23"/>
      <c r="F217" s="23"/>
    </row>
    <row r="218" spans="1:6" ht="37.5" customHeight="1">
      <c r="A218" s="24" t="s">
        <v>188</v>
      </c>
      <c r="B218" s="24"/>
      <c r="C218" s="24"/>
      <c r="D218" s="24"/>
      <c r="E218" s="24"/>
      <c r="F218" s="24"/>
    </row>
    <row r="220" spans="1:6" ht="25.5">
      <c r="A220" s="1" t="s">
        <v>11</v>
      </c>
      <c r="B220" s="1" t="s">
        <v>2</v>
      </c>
      <c r="C220" s="1" t="s">
        <v>3</v>
      </c>
      <c r="D220" s="1" t="s">
        <v>4</v>
      </c>
      <c r="E220" s="1" t="s">
        <v>5</v>
      </c>
      <c r="F220" s="1" t="s">
        <v>6</v>
      </c>
    </row>
    <row r="221" spans="1:6" ht="12.75">
      <c r="A221" s="2" t="s">
        <v>187</v>
      </c>
      <c r="B221" s="3"/>
      <c r="C221" s="3"/>
      <c r="D221" s="3"/>
      <c r="E221" s="3"/>
      <c r="F221" s="4"/>
    </row>
    <row r="222" spans="1:6" ht="12.75">
      <c r="A222" s="5" t="s">
        <v>115</v>
      </c>
      <c r="B222" s="5" t="s">
        <v>146</v>
      </c>
      <c r="C222" s="6">
        <v>9068799</v>
      </c>
      <c r="D222" s="6">
        <v>3000000</v>
      </c>
      <c r="E222" s="6"/>
      <c r="F222" s="6">
        <f>+C222-D222+E222</f>
        <v>6068799</v>
      </c>
    </row>
    <row r="223" spans="1:6" ht="12.75">
      <c r="A223" s="5" t="s">
        <v>205</v>
      </c>
      <c r="B223" s="5" t="s">
        <v>147</v>
      </c>
      <c r="C223" s="6">
        <v>0</v>
      </c>
      <c r="D223" s="6"/>
      <c r="E223" s="6">
        <v>3000000</v>
      </c>
      <c r="F223" s="6">
        <f>+C223-D223+E223</f>
        <v>3000000</v>
      </c>
    </row>
    <row r="224" spans="1:6" ht="12.75">
      <c r="A224" s="22"/>
      <c r="B224" s="22"/>
      <c r="C224" s="10">
        <f>SUM(C222:C223)</f>
        <v>9068799</v>
      </c>
      <c r="D224" s="10">
        <f>SUM(D222:D223)</f>
        <v>3000000</v>
      </c>
      <c r="E224" s="10">
        <f>SUM(E222:E223)</f>
        <v>3000000</v>
      </c>
      <c r="F224" s="10">
        <f>SUM(F222:F223)</f>
        <v>9068799</v>
      </c>
    </row>
    <row r="225" spans="1:6" ht="12.75">
      <c r="A225" s="7"/>
      <c r="B225" s="8"/>
      <c r="C225" s="8"/>
      <c r="D225" s="8"/>
      <c r="E225" s="8"/>
      <c r="F225" s="8"/>
    </row>
    <row r="226" spans="1:6" ht="19.5" customHeight="1">
      <c r="A226" s="23" t="s">
        <v>10</v>
      </c>
      <c r="B226" s="23"/>
      <c r="C226" s="23"/>
      <c r="D226" s="23"/>
      <c r="E226" s="23"/>
      <c r="F226" s="23"/>
    </row>
    <row r="227" spans="1:6" ht="33.75" customHeight="1">
      <c r="A227" s="24" t="s">
        <v>148</v>
      </c>
      <c r="B227" s="24"/>
      <c r="C227" s="24"/>
      <c r="D227" s="24"/>
      <c r="E227" s="24"/>
      <c r="F227" s="24"/>
    </row>
  </sheetData>
  <sheetProtection/>
  <mergeCells count="69">
    <mergeCell ref="A217:F217"/>
    <mergeCell ref="A218:F218"/>
    <mergeCell ref="A141:F141"/>
    <mergeCell ref="A224:B224"/>
    <mergeCell ref="A226:F226"/>
    <mergeCell ref="A227:F227"/>
    <mergeCell ref="A149:B149"/>
    <mergeCell ref="A151:F151"/>
    <mergeCell ref="A152:F152"/>
    <mergeCell ref="A208:F208"/>
    <mergeCell ref="A209:F209"/>
    <mergeCell ref="A200:B200"/>
    <mergeCell ref="A121:B121"/>
    <mergeCell ref="A122:F122"/>
    <mergeCell ref="A123:F123"/>
    <mergeCell ref="A215:B215"/>
    <mergeCell ref="A129:B129"/>
    <mergeCell ref="A131:F131"/>
    <mergeCell ref="A174:F174"/>
    <mergeCell ref="A173:B173"/>
    <mergeCell ref="A138:B138"/>
    <mergeCell ref="A140:F140"/>
    <mergeCell ref="A27:F27"/>
    <mergeCell ref="A79:B79"/>
    <mergeCell ref="A81:F81"/>
    <mergeCell ref="A58:F58"/>
    <mergeCell ref="A34:B34"/>
    <mergeCell ref="A28:F28"/>
    <mergeCell ref="A56:B56"/>
    <mergeCell ref="A70:B70"/>
    <mergeCell ref="A71:F71"/>
    <mergeCell ref="A42:B42"/>
    <mergeCell ref="A43:F43"/>
    <mergeCell ref="A44:F44"/>
    <mergeCell ref="A49:B49"/>
    <mergeCell ref="A50:F50"/>
    <mergeCell ref="A1:F1"/>
    <mergeCell ref="A2:F2"/>
    <mergeCell ref="A3:F3"/>
    <mergeCell ref="A12:B12"/>
    <mergeCell ref="A4:F4"/>
    <mergeCell ref="A6:F6"/>
    <mergeCell ref="A14:F14"/>
    <mergeCell ref="A15:F15"/>
    <mergeCell ref="A25:B25"/>
    <mergeCell ref="A202:F202"/>
    <mergeCell ref="A91:F91"/>
    <mergeCell ref="A92:F92"/>
    <mergeCell ref="A106:B106"/>
    <mergeCell ref="A36:F36"/>
    <mergeCell ref="A37:F37"/>
    <mergeCell ref="A80:F80"/>
    <mergeCell ref="A72:F72"/>
    <mergeCell ref="A51:F51"/>
    <mergeCell ref="A167:F167"/>
    <mergeCell ref="A168:F168"/>
    <mergeCell ref="A166:B166"/>
    <mergeCell ref="A57:F57"/>
    <mergeCell ref="A90:B90"/>
    <mergeCell ref="A132:F132"/>
    <mergeCell ref="A107:F107"/>
    <mergeCell ref="A108:F108"/>
    <mergeCell ref="A180:B180"/>
    <mergeCell ref="A181:F181"/>
    <mergeCell ref="A182:F182"/>
    <mergeCell ref="A175:F175"/>
    <mergeCell ref="A184:F184"/>
    <mergeCell ref="A207:B207"/>
    <mergeCell ref="A201:F201"/>
  </mergeCells>
  <printOptions horizontalCentered="1"/>
  <pageMargins left="0.236220472440945" right="0.236220472440945" top="0.5" bottom="0.5"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F8"/>
    </sheetView>
  </sheetViews>
  <sheetFormatPr defaultColWidth="11.00390625" defaultRowHeight="14.25"/>
  <cols>
    <col min="1" max="1" width="16.375" style="0" customWidth="1"/>
    <col min="2" max="2" width="28.125" style="0" customWidth="1"/>
    <col min="3" max="4" width="17.125" style="0" customWidth="1"/>
    <col min="5" max="5" width="12.00390625" style="0" bestFit="1" customWidth="1"/>
    <col min="6" max="6" width="14.50390625" style="0" customWidth="1"/>
  </cols>
  <sheetData>
    <row r="1" spans="1:6" ht="25.5">
      <c r="A1" s="1" t="s">
        <v>11</v>
      </c>
      <c r="B1" s="1" t="s">
        <v>2</v>
      </c>
      <c r="C1" s="1" t="s">
        <v>3</v>
      </c>
      <c r="D1" s="1" t="s">
        <v>4</v>
      </c>
      <c r="E1" s="1" t="s">
        <v>5</v>
      </c>
      <c r="F1" s="1" t="s">
        <v>6</v>
      </c>
    </row>
    <row r="2" spans="1:6" ht="14.25">
      <c r="A2" s="2" t="s">
        <v>184</v>
      </c>
      <c r="B2" s="3"/>
      <c r="C2" s="3"/>
      <c r="D2" s="3"/>
      <c r="E2" s="3"/>
      <c r="F2" s="4"/>
    </row>
    <row r="3" spans="1:6" ht="25.5">
      <c r="A3" s="5" t="s">
        <v>193</v>
      </c>
      <c r="B3" s="5" t="s">
        <v>194</v>
      </c>
      <c r="C3" s="6">
        <v>136120283.51</v>
      </c>
      <c r="D3" s="6">
        <v>136120283.51</v>
      </c>
      <c r="E3" s="6"/>
      <c r="F3" s="6"/>
    </row>
    <row r="4" spans="1:6" ht="25.5">
      <c r="A4" s="5" t="s">
        <v>195</v>
      </c>
      <c r="B4" s="5" t="s">
        <v>194</v>
      </c>
      <c r="C4" s="6">
        <v>0</v>
      </c>
      <c r="D4" s="6"/>
      <c r="E4" s="6">
        <v>120000000</v>
      </c>
      <c r="F4" s="6"/>
    </row>
    <row r="5" spans="1:6" ht="25.5">
      <c r="A5" s="5" t="s">
        <v>196</v>
      </c>
      <c r="B5" s="5" t="s">
        <v>194</v>
      </c>
      <c r="C5" s="6">
        <v>0</v>
      </c>
      <c r="D5" s="6"/>
      <c r="E5" s="6" t="s">
        <v>197</v>
      </c>
      <c r="F5" s="6"/>
    </row>
    <row r="6" spans="1:6" ht="14.25">
      <c r="A6" s="22"/>
      <c r="B6" s="22"/>
      <c r="C6" s="10">
        <f>SUM(C3:C5)</f>
        <v>136120283.51</v>
      </c>
      <c r="D6" s="10">
        <f>SUM(D3:D5)</f>
        <v>136120283.51</v>
      </c>
      <c r="E6" s="10">
        <f>SUM(E3:E5)</f>
        <v>120000000</v>
      </c>
      <c r="F6" s="10">
        <f>SUM(F3:F5)</f>
        <v>0</v>
      </c>
    </row>
    <row r="8" spans="1:6" ht="42" customHeight="1">
      <c r="A8" s="30" t="s">
        <v>198</v>
      </c>
      <c r="B8" s="30"/>
      <c r="C8" s="30"/>
      <c r="D8" s="30"/>
      <c r="E8" s="30"/>
      <c r="F8" s="30"/>
    </row>
  </sheetData>
  <sheetProtection/>
  <mergeCells count="2">
    <mergeCell ref="A6:B6"/>
    <mergeCell ref="A8:F8"/>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2019-05-07T17:00:11Z</cp:lastPrinted>
  <dcterms:created xsi:type="dcterms:W3CDTF">2012-01-10T15:15:40Z</dcterms:created>
  <dcterms:modified xsi:type="dcterms:W3CDTF">2019-07-22T22:32:09Z</dcterms:modified>
  <cp:category/>
  <cp:version/>
  <cp:contentType/>
  <cp:contentStatus/>
</cp:coreProperties>
</file>